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192" yWindow="1272" windowWidth="19440" windowHeight="12936" tabRatio="840"/>
  </bookViews>
  <sheets>
    <sheet name="1. Summary" sheetId="1" r:id="rId1"/>
    <sheet name="2. Personnel Costs" sheetId="2" r:id="rId2"/>
    <sheet name="3. Consultancy,Travel&amp;Materials" sheetId="3" r:id="rId3"/>
    <sheet name="4.Capital-Buildings &amp; Equipment" sheetId="8" r:id="rId4"/>
    <sheet name="5. Forecasted Draw-Down" sheetId="15" r:id="rId5"/>
    <sheet name="6. Technical Assessment(hidden)" sheetId="10" state="hidden" r:id="rId6"/>
    <sheet name="7. IDA Summary (hidden)" sheetId="17" state="hidden" r:id="rId7"/>
  </sheets>
  <definedNames>
    <definedName name="_xlnm.Print_Area" localSheetId="2">'3. Consultancy,Travel&amp;Materials'!$A$3:$F$26</definedName>
    <definedName name="_xlnm.Print_Area" localSheetId="3">'4.Capital-Buildings &amp; Equipment'!$A$3:$G$34</definedName>
    <definedName name="_xlnm.Print_Titles" localSheetId="2">'3. Consultancy,Travel&amp;Materials'!$1:$2</definedName>
    <definedName name="_xlnm.Print_Titles" localSheetId="3">'4.Capital-Buildings &amp; Equipment'!$1:$2</definedName>
  </definedNames>
  <calcPr calcId="145621"/>
</workbook>
</file>

<file path=xl/calcChain.xml><?xml version="1.0" encoding="utf-8"?>
<calcChain xmlns="http://schemas.openxmlformats.org/spreadsheetml/2006/main">
  <c r="G122" i="17" l="1"/>
  <c r="H122" i="17"/>
  <c r="I122" i="17"/>
  <c r="J122" i="17"/>
  <c r="K122" i="17"/>
  <c r="H121" i="17"/>
  <c r="I121" i="17"/>
  <c r="J121" i="17"/>
  <c r="K121" i="17"/>
  <c r="G121" i="17"/>
  <c r="H117" i="17"/>
  <c r="I117" i="17"/>
  <c r="J117" i="17"/>
  <c r="K117" i="17"/>
  <c r="H116" i="17"/>
  <c r="I116" i="17"/>
  <c r="J116" i="17"/>
  <c r="K116" i="17"/>
  <c r="H115" i="17"/>
  <c r="I115" i="17"/>
  <c r="J115" i="17"/>
  <c r="K115" i="17"/>
  <c r="G116" i="17"/>
  <c r="G117" i="17"/>
  <c r="G115" i="17"/>
  <c r="H113" i="17"/>
  <c r="I113" i="17"/>
  <c r="J113" i="17"/>
  <c r="K113" i="17"/>
  <c r="G113" i="17"/>
  <c r="K103" i="17"/>
  <c r="J103" i="17"/>
  <c r="I103" i="17"/>
  <c r="H103" i="17"/>
  <c r="G103" i="17"/>
  <c r="C103" i="17"/>
  <c r="D102" i="17"/>
  <c r="F102" i="17" s="1"/>
  <c r="D101" i="17"/>
  <c r="F101" i="17" s="1"/>
  <c r="G98" i="17"/>
  <c r="C98" i="17"/>
  <c r="C105" i="17" s="1"/>
  <c r="D97" i="17"/>
  <c r="F97" i="17" s="1"/>
  <c r="D96" i="17"/>
  <c r="F96" i="17" s="1"/>
  <c r="D95" i="17"/>
  <c r="F95" i="17" s="1"/>
  <c r="K94" i="17"/>
  <c r="K98" i="17" s="1"/>
  <c r="K105" i="17" s="1"/>
  <c r="J94" i="17"/>
  <c r="J98" i="17" s="1"/>
  <c r="I94" i="17"/>
  <c r="I98" i="17" s="1"/>
  <c r="H94" i="17"/>
  <c r="H98" i="17" s="1"/>
  <c r="G94" i="17"/>
  <c r="D94" i="17"/>
  <c r="D93" i="17"/>
  <c r="K86" i="17"/>
  <c r="J86" i="17"/>
  <c r="I86" i="17"/>
  <c r="H86" i="17"/>
  <c r="G86" i="17"/>
  <c r="C86" i="17"/>
  <c r="D85" i="17"/>
  <c r="F85" i="17" s="1"/>
  <c r="D84" i="17"/>
  <c r="F84" i="17" s="1"/>
  <c r="H81" i="17"/>
  <c r="H88" i="17" s="1"/>
  <c r="G81" i="17"/>
  <c r="C81" i="17"/>
  <c r="D80" i="17"/>
  <c r="F80" i="17" s="1"/>
  <c r="D79" i="17"/>
  <c r="E79" i="17" s="1"/>
  <c r="D78" i="17"/>
  <c r="F78" i="17" s="1"/>
  <c r="K77" i="17"/>
  <c r="K81" i="17" s="1"/>
  <c r="J77" i="17"/>
  <c r="J81" i="17" s="1"/>
  <c r="J88" i="17" s="1"/>
  <c r="I77" i="17"/>
  <c r="I81" i="17" s="1"/>
  <c r="H77" i="17"/>
  <c r="G77" i="17"/>
  <c r="D77" i="17"/>
  <c r="F77" i="17" s="1"/>
  <c r="D76" i="17"/>
  <c r="F76" i="17" s="1"/>
  <c r="K69" i="17"/>
  <c r="J69" i="17"/>
  <c r="I69" i="17"/>
  <c r="H69" i="17"/>
  <c r="G69" i="17"/>
  <c r="C69" i="17"/>
  <c r="D68" i="17"/>
  <c r="D67" i="17"/>
  <c r="F67" i="17" s="1"/>
  <c r="C64" i="17"/>
  <c r="B71" i="17" s="1"/>
  <c r="D63" i="17"/>
  <c r="F63" i="17" s="1"/>
  <c r="F62" i="17"/>
  <c r="D62" i="17"/>
  <c r="D61" i="17"/>
  <c r="F61" i="17" s="1"/>
  <c r="K60" i="17"/>
  <c r="K64" i="17" s="1"/>
  <c r="K71" i="17" s="1"/>
  <c r="J60" i="17"/>
  <c r="J64" i="17" s="1"/>
  <c r="I60" i="17"/>
  <c r="I64" i="17" s="1"/>
  <c r="H60" i="17"/>
  <c r="H64" i="17" s="1"/>
  <c r="H71" i="17" s="1"/>
  <c r="G60" i="17"/>
  <c r="G64" i="17" s="1"/>
  <c r="G71" i="17" s="1"/>
  <c r="D60" i="17"/>
  <c r="F60" i="17" s="1"/>
  <c r="D59" i="17"/>
  <c r="F59" i="17" s="1"/>
  <c r="C54" i="17"/>
  <c r="K52" i="17"/>
  <c r="J52" i="17"/>
  <c r="I52" i="17"/>
  <c r="H52" i="17"/>
  <c r="G52" i="17"/>
  <c r="C52" i="17"/>
  <c r="D51" i="17"/>
  <c r="F51" i="17" s="1"/>
  <c r="D50" i="17"/>
  <c r="H47" i="17"/>
  <c r="C47" i="17"/>
  <c r="B54" i="17" s="1"/>
  <c r="D46" i="17"/>
  <c r="D45" i="17"/>
  <c r="F45" i="17" s="1"/>
  <c r="F44" i="17"/>
  <c r="D44" i="17"/>
  <c r="K43" i="17"/>
  <c r="K47" i="17" s="1"/>
  <c r="J43" i="17"/>
  <c r="J47" i="17" s="1"/>
  <c r="J54" i="17" s="1"/>
  <c r="I43" i="17"/>
  <c r="I47" i="17" s="1"/>
  <c r="I54" i="17" s="1"/>
  <c r="H43" i="17"/>
  <c r="G43" i="17"/>
  <c r="G47" i="17" s="1"/>
  <c r="D43" i="17"/>
  <c r="D42" i="17"/>
  <c r="F42" i="17" s="1"/>
  <c r="E77" i="17" l="1"/>
  <c r="G54" i="17"/>
  <c r="K54" i="17"/>
  <c r="I71" i="17"/>
  <c r="K88" i="17"/>
  <c r="J105" i="17"/>
  <c r="I105" i="17"/>
  <c r="G88" i="17"/>
  <c r="F103" i="17"/>
  <c r="D47" i="17"/>
  <c r="F43" i="17"/>
  <c r="H54" i="17"/>
  <c r="F79" i="17"/>
  <c r="F94" i="17"/>
  <c r="G105" i="17"/>
  <c r="H105" i="17"/>
  <c r="D52" i="17"/>
  <c r="J71" i="17"/>
  <c r="D69" i="17"/>
  <c r="I88" i="17"/>
  <c r="C88" i="17"/>
  <c r="F86" i="17"/>
  <c r="D98" i="17"/>
  <c r="D103" i="17"/>
  <c r="B105" i="17"/>
  <c r="F93" i="17"/>
  <c r="F81" i="17"/>
  <c r="F88" i="17" s="1"/>
  <c r="D86" i="17"/>
  <c r="B88" i="17"/>
  <c r="D81" i="17"/>
  <c r="F64" i="17"/>
  <c r="D64" i="17"/>
  <c r="D71" i="17" s="1"/>
  <c r="C71" i="17"/>
  <c r="F68" i="17"/>
  <c r="F69" i="17" s="1"/>
  <c r="F47" i="17"/>
  <c r="D54" i="17"/>
  <c r="E45" i="17" s="1"/>
  <c r="F46" i="17"/>
  <c r="F50" i="17"/>
  <c r="F52" i="17" s="1"/>
  <c r="K35" i="17"/>
  <c r="J35" i="17"/>
  <c r="I35" i="17"/>
  <c r="H35" i="17"/>
  <c r="G35" i="17"/>
  <c r="F34" i="17"/>
  <c r="D34" i="17"/>
  <c r="D29" i="17"/>
  <c r="D28" i="17"/>
  <c r="D27" i="17"/>
  <c r="K26" i="17"/>
  <c r="K30" i="17" s="1"/>
  <c r="K37" i="17" s="1"/>
  <c r="J26" i="17"/>
  <c r="J30" i="17" s="1"/>
  <c r="I26" i="17"/>
  <c r="I30" i="17" s="1"/>
  <c r="I37" i="17" s="1"/>
  <c r="H26" i="17"/>
  <c r="H30" i="17" s="1"/>
  <c r="H37" i="17" s="1"/>
  <c r="G26" i="17"/>
  <c r="G30" i="17" s="1"/>
  <c r="D25" i="17"/>
  <c r="K123" i="17"/>
  <c r="J123" i="17"/>
  <c r="I123" i="17"/>
  <c r="H123" i="17"/>
  <c r="G123" i="17"/>
  <c r="K17" i="17"/>
  <c r="J17" i="17"/>
  <c r="I17" i="17"/>
  <c r="H17" i="17"/>
  <c r="G17" i="17"/>
  <c r="C16" i="17"/>
  <c r="C122" i="17" s="1"/>
  <c r="B16" i="17"/>
  <c r="B122" i="17" s="1"/>
  <c r="B123" i="17" s="1"/>
  <c r="C15" i="17"/>
  <c r="C121" i="17" s="1"/>
  <c r="B15" i="17"/>
  <c r="B121" i="17" s="1"/>
  <c r="C11" i="17"/>
  <c r="C10" i="17"/>
  <c r="C9" i="17"/>
  <c r="K8" i="17"/>
  <c r="J8" i="17"/>
  <c r="I8" i="17"/>
  <c r="H8" i="17"/>
  <c r="G8" i="17"/>
  <c r="C7" i="17"/>
  <c r="E42" i="17" l="1"/>
  <c r="E47" i="17" s="1"/>
  <c r="J37" i="17"/>
  <c r="G37" i="17"/>
  <c r="F98" i="17"/>
  <c r="F105" i="17" s="1"/>
  <c r="E61" i="17"/>
  <c r="H12" i="17"/>
  <c r="H19" i="17" s="1"/>
  <c r="H114" i="17"/>
  <c r="H118" i="17" s="1"/>
  <c r="I12" i="17"/>
  <c r="I114" i="17"/>
  <c r="I118" i="17" s="1"/>
  <c r="D10" i="17"/>
  <c r="D116" i="17" s="1"/>
  <c r="C116" i="17"/>
  <c r="D11" i="17"/>
  <c r="D117" i="17" s="1"/>
  <c r="C117" i="17"/>
  <c r="E68" i="17"/>
  <c r="D105" i="17"/>
  <c r="E59" i="17"/>
  <c r="E64" i="17" s="1"/>
  <c r="E51" i="17"/>
  <c r="E67" i="17"/>
  <c r="E69" i="17" s="1"/>
  <c r="D9" i="17"/>
  <c r="D115" i="17" s="1"/>
  <c r="C115" i="17"/>
  <c r="D7" i="17"/>
  <c r="D113" i="17" s="1"/>
  <c r="C113" i="17"/>
  <c r="C114" i="17" s="1"/>
  <c r="J12" i="17"/>
  <c r="J19" i="17" s="1"/>
  <c r="J114" i="17"/>
  <c r="J118" i="17" s="1"/>
  <c r="J125" i="17" s="1"/>
  <c r="G12" i="17"/>
  <c r="G19" i="17" s="1"/>
  <c r="G114" i="17"/>
  <c r="G118" i="17" s="1"/>
  <c r="G125" i="17" s="1"/>
  <c r="K12" i="17"/>
  <c r="K19" i="17" s="1"/>
  <c r="K114" i="17"/>
  <c r="K118" i="17" s="1"/>
  <c r="K125" i="17" s="1"/>
  <c r="E63" i="17"/>
  <c r="E44" i="17"/>
  <c r="E62" i="17"/>
  <c r="E46" i="17"/>
  <c r="E60" i="17"/>
  <c r="E50" i="17"/>
  <c r="E52" i="17" s="1"/>
  <c r="E54" i="17" s="1"/>
  <c r="E43" i="17"/>
  <c r="H125" i="17"/>
  <c r="I125" i="17"/>
  <c r="D88" i="17"/>
  <c r="F71" i="17"/>
  <c r="F54" i="17"/>
  <c r="C30" i="17"/>
  <c r="B37" i="17" s="1"/>
  <c r="D26" i="17"/>
  <c r="F25" i="17"/>
  <c r="F27" i="17"/>
  <c r="F28" i="17"/>
  <c r="F29" i="17"/>
  <c r="D33" i="17"/>
  <c r="C35" i="17"/>
  <c r="C123" i="17"/>
  <c r="B17" i="17"/>
  <c r="C17" i="17"/>
  <c r="I19" i="17"/>
  <c r="D15" i="17"/>
  <c r="C8" i="17"/>
  <c r="C12" i="17" s="1"/>
  <c r="F9" i="17"/>
  <c r="F11" i="17"/>
  <c r="F117" i="17" s="1"/>
  <c r="D16" i="17"/>
  <c r="D122" i="17" s="1"/>
  <c r="C13" i="2"/>
  <c r="D13" i="2"/>
  <c r="C14" i="2"/>
  <c r="D14" i="2" s="1"/>
  <c r="C15" i="2"/>
  <c r="D15" i="2" s="1"/>
  <c r="C16" i="2"/>
  <c r="D16" i="2" s="1"/>
  <c r="E71" i="17" l="1"/>
  <c r="F10" i="17"/>
  <c r="F116" i="17" s="1"/>
  <c r="C118" i="17"/>
  <c r="C125" i="17" s="1"/>
  <c r="F33" i="17"/>
  <c r="F35" i="17" s="1"/>
  <c r="E80" i="17"/>
  <c r="E76" i="17"/>
  <c r="E81" i="17" s="1"/>
  <c r="E85" i="17"/>
  <c r="E78" i="17"/>
  <c r="E84" i="17"/>
  <c r="E86" i="17" s="1"/>
  <c r="E97" i="17"/>
  <c r="E96" i="17"/>
  <c r="E93" i="17"/>
  <c r="E98" i="17" s="1"/>
  <c r="E94" i="17"/>
  <c r="E102" i="17"/>
  <c r="E95" i="17"/>
  <c r="E101" i="17"/>
  <c r="E103" i="17" s="1"/>
  <c r="F15" i="17"/>
  <c r="F121" i="17" s="1"/>
  <c r="D121" i="17"/>
  <c r="D123" i="17" s="1"/>
  <c r="F115" i="17"/>
  <c r="D30" i="17"/>
  <c r="F26" i="17"/>
  <c r="F30" i="17" s="1"/>
  <c r="F37" i="17" s="1"/>
  <c r="D35" i="17"/>
  <c r="C37" i="17"/>
  <c r="C19" i="17"/>
  <c r="D8" i="17"/>
  <c r="B19" i="17"/>
  <c r="F7" i="17"/>
  <c r="F113" i="17" s="1"/>
  <c r="D17" i="17"/>
  <c r="F16" i="17"/>
  <c r="C9" i="2"/>
  <c r="D9" i="2" s="1"/>
  <c r="C10" i="2"/>
  <c r="D10" i="2" s="1"/>
  <c r="C11" i="2"/>
  <c r="D11" i="2" s="1"/>
  <c r="C12" i="2"/>
  <c r="D12" i="2" s="1"/>
  <c r="C17" i="2"/>
  <c r="D17" i="2" s="1"/>
  <c r="C18" i="2"/>
  <c r="D18" i="2" s="1"/>
  <c r="C7" i="2"/>
  <c r="D7" i="2" s="1"/>
  <c r="C8" i="2"/>
  <c r="D8" i="2" s="1"/>
  <c r="C19" i="2"/>
  <c r="B125" i="17" l="1"/>
  <c r="E105" i="17"/>
  <c r="D37" i="17"/>
  <c r="D12" i="17"/>
  <c r="D19" i="17" s="1"/>
  <c r="E16" i="17" s="1"/>
  <c r="D114" i="17"/>
  <c r="D118" i="17" s="1"/>
  <c r="D125" i="17" s="1"/>
  <c r="E25" i="17"/>
  <c r="E30" i="17" s="1"/>
  <c r="E29" i="17"/>
  <c r="E28" i="17"/>
  <c r="E34" i="17"/>
  <c r="E27" i="17"/>
  <c r="E33" i="17"/>
  <c r="E35" i="17" s="1"/>
  <c r="F17" i="17"/>
  <c r="F122" i="17"/>
  <c r="F123" i="17" s="1"/>
  <c r="E26" i="17"/>
  <c r="E88" i="17"/>
  <c r="F8" i="17"/>
  <c r="K5" i="10"/>
  <c r="K9" i="10"/>
  <c r="K14" i="10"/>
  <c r="J5" i="10"/>
  <c r="J9" i="10" s="1"/>
  <c r="J16" i="10" s="1"/>
  <c r="J14" i="10"/>
  <c r="I5" i="10"/>
  <c r="I9" i="10" s="1"/>
  <c r="I14" i="10"/>
  <c r="H5" i="10"/>
  <c r="H9" i="10" s="1"/>
  <c r="H16" i="10" s="1"/>
  <c r="H14" i="10"/>
  <c r="G5" i="10"/>
  <c r="G9" i="10" s="1"/>
  <c r="G14" i="10"/>
  <c r="F34" i="8"/>
  <c r="B13" i="8"/>
  <c r="B13" i="10" s="1"/>
  <c r="D3" i="3"/>
  <c r="D19" i="2"/>
  <c r="C4" i="2"/>
  <c r="D4" i="2" s="1"/>
  <c r="C5" i="2"/>
  <c r="D5" i="2" s="1"/>
  <c r="C6" i="2"/>
  <c r="D6" i="2" s="1"/>
  <c r="C20" i="2"/>
  <c r="D20" i="2" s="1"/>
  <c r="C21" i="2"/>
  <c r="D21" i="2" s="1"/>
  <c r="C22" i="2"/>
  <c r="D22" i="2" s="1"/>
  <c r="C23" i="2"/>
  <c r="D23" i="2" s="1"/>
  <c r="B4" i="3"/>
  <c r="C3" i="3"/>
  <c r="I7" i="15"/>
  <c r="I11" i="15" s="1"/>
  <c r="I16" i="15"/>
  <c r="J7" i="15"/>
  <c r="J11" i="15" s="1"/>
  <c r="J16" i="15"/>
  <c r="F4" i="8"/>
  <c r="F5" i="8"/>
  <c r="F6" i="8"/>
  <c r="F7" i="8"/>
  <c r="F8" i="8"/>
  <c r="F9" i="8"/>
  <c r="F10" i="8"/>
  <c r="F11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C3" i="2"/>
  <c r="D3" i="2" s="1"/>
  <c r="B3" i="8"/>
  <c r="E37" i="17" l="1"/>
  <c r="F12" i="17"/>
  <c r="F19" i="17" s="1"/>
  <c r="F114" i="17"/>
  <c r="F118" i="17" s="1"/>
  <c r="F125" i="17" s="1"/>
  <c r="E114" i="17"/>
  <c r="E113" i="17"/>
  <c r="E116" i="17"/>
  <c r="E117" i="17"/>
  <c r="E115" i="17"/>
  <c r="E122" i="17"/>
  <c r="E121" i="17"/>
  <c r="E7" i="17"/>
  <c r="E10" i="17"/>
  <c r="E9" i="17"/>
  <c r="E11" i="17"/>
  <c r="E8" i="17"/>
  <c r="E15" i="17"/>
  <c r="E17" i="17" s="1"/>
  <c r="D9" i="15"/>
  <c r="F9" i="15" s="1"/>
  <c r="K9" i="15" s="1"/>
  <c r="C7" i="10"/>
  <c r="C8" i="10"/>
  <c r="C14" i="15"/>
  <c r="B12" i="10"/>
  <c r="I16" i="10"/>
  <c r="I18" i="15"/>
  <c r="B3" i="3"/>
  <c r="C6" i="10" s="1"/>
  <c r="G16" i="10"/>
  <c r="K16" i="10"/>
  <c r="F13" i="8"/>
  <c r="C13" i="10" s="1"/>
  <c r="C15" i="15"/>
  <c r="C16" i="15" s="1"/>
  <c r="F3" i="8"/>
  <c r="C12" i="10" s="1"/>
  <c r="J18" i="15"/>
  <c r="D10" i="15"/>
  <c r="G10" i="15" s="1"/>
  <c r="K10" i="15" s="1"/>
  <c r="D2" i="2"/>
  <c r="E123" i="17" l="1"/>
  <c r="E118" i="17"/>
  <c r="E125" i="17" s="1"/>
  <c r="E12" i="17"/>
  <c r="E19" i="17" s="1"/>
  <c r="D8" i="15"/>
  <c r="H8" i="15" s="1"/>
  <c r="C4" i="10"/>
  <c r="D8" i="10"/>
  <c r="F8" i="10" s="1"/>
  <c r="D7" i="10"/>
  <c r="F7" i="10" s="1"/>
  <c r="D6" i="10"/>
  <c r="F6" i="10" s="1"/>
  <c r="C14" i="10"/>
  <c r="D12" i="10"/>
  <c r="F12" i="10"/>
  <c r="D13" i="10"/>
  <c r="F13" i="10" s="1"/>
  <c r="D15" i="15"/>
  <c r="G15" i="15" s="1"/>
  <c r="D14" i="15"/>
  <c r="G8" i="15"/>
  <c r="D6" i="15"/>
  <c r="F8" i="15" l="1"/>
  <c r="D4" i="10"/>
  <c r="F4" i="10" s="1"/>
  <c r="C5" i="10"/>
  <c r="D5" i="10" s="1"/>
  <c r="F5" i="10" s="1"/>
  <c r="F15" i="15"/>
  <c r="H15" i="15"/>
  <c r="D14" i="10"/>
  <c r="H14" i="15"/>
  <c r="F14" i="15"/>
  <c r="G14" i="15"/>
  <c r="D16" i="15"/>
  <c r="K8" i="15"/>
  <c r="G6" i="15"/>
  <c r="D7" i="15"/>
  <c r="F6" i="15"/>
  <c r="H6" i="15"/>
  <c r="C9" i="10" l="1"/>
  <c r="C16" i="10" s="1"/>
  <c r="K15" i="15"/>
  <c r="F14" i="10"/>
  <c r="B14" i="10"/>
  <c r="G16" i="15"/>
  <c r="K14" i="15"/>
  <c r="F16" i="15"/>
  <c r="H16" i="15"/>
  <c r="D11" i="15"/>
  <c r="D18" i="15" s="1"/>
  <c r="F7" i="15"/>
  <c r="F11" i="15" s="1"/>
  <c r="K6" i="15"/>
  <c r="G7" i="15"/>
  <c r="G11" i="15" s="1"/>
  <c r="G18" i="15" s="1"/>
  <c r="H7" i="15"/>
  <c r="H11" i="15" s="1"/>
  <c r="B16" i="10" l="1"/>
  <c r="H18" i="15"/>
  <c r="K16" i="15"/>
  <c r="C18" i="15"/>
  <c r="K7" i="15"/>
  <c r="K11" i="15"/>
  <c r="F18" i="15"/>
  <c r="K18" i="15" l="1"/>
  <c r="D9" i="10"/>
  <c r="D16" i="10" s="1"/>
  <c r="F9" i="10"/>
  <c r="F16" i="10" s="1"/>
  <c r="E12" i="10" l="1"/>
  <c r="E6" i="10"/>
  <c r="E13" i="10"/>
  <c r="E7" i="10"/>
  <c r="E4" i="10"/>
  <c r="E8" i="10"/>
  <c r="E5" i="10"/>
  <c r="E9" i="10" l="1"/>
  <c r="E14" i="10"/>
  <c r="E16" i="10" l="1"/>
</calcChain>
</file>

<file path=xl/comments1.xml><?xml version="1.0" encoding="utf-8"?>
<comments xmlns="http://schemas.openxmlformats.org/spreadsheetml/2006/main">
  <authors>
    <author>Ó hAilín, Ruairí</author>
    <author>Ruairí</author>
  </authors>
  <commentList>
    <comment ref="B1" authorId="0">
      <text>
        <r>
          <rPr>
            <sz val="10"/>
            <color indexed="81"/>
            <rFont val="Calibri"/>
          </rPr>
          <t xml:space="preserve">Base Salary only here including employee's PRSI but excluding employer's PRSI, bonuses or any other benefits
</t>
        </r>
      </text>
    </comment>
    <comment ref="E1" authorId="1">
      <text>
        <r>
          <rPr>
            <sz val="9"/>
            <color indexed="81"/>
            <rFont val="Tahoma"/>
            <family val="2"/>
          </rPr>
          <t>You can either treat this as the start month of the project or as the start of the calendar year, whichever is most appropriate to you.</t>
        </r>
      </text>
    </comment>
  </commentList>
</comments>
</file>

<file path=xl/sharedStrings.xml><?xml version="1.0" encoding="utf-8"?>
<sst xmlns="http://schemas.openxmlformats.org/spreadsheetml/2006/main" count="338" uniqueCount="135">
  <si>
    <t>Role</t>
  </si>
  <si>
    <t>Base Salary (Average)</t>
  </si>
  <si>
    <t>Monthly salary</t>
  </si>
  <si>
    <t>Personnel Costs</t>
  </si>
  <si>
    <t>Expected Cost</t>
  </si>
  <si>
    <t>Materials</t>
  </si>
  <si>
    <t>Overheads (30% of the Personnel costs)</t>
  </si>
  <si>
    <t>Year 1</t>
  </si>
  <si>
    <t>Year 2</t>
  </si>
  <si>
    <t>Year 3</t>
  </si>
  <si>
    <t>Buildings</t>
  </si>
  <si>
    <t>Equipment</t>
  </si>
  <si>
    <t xml:space="preserve">Building Costs </t>
  </si>
  <si>
    <t>Rationale for cost estimate</t>
  </si>
  <si>
    <t>Depreciation Period (years)</t>
  </si>
  <si>
    <t>Time used on Project (years)</t>
  </si>
  <si>
    <t>Depreciation amount</t>
  </si>
  <si>
    <t>sub-total capital costs</t>
  </si>
  <si>
    <t>Total Project costs</t>
  </si>
  <si>
    <t>Total 
(cross-check)</t>
  </si>
  <si>
    <t>Travel &amp; Subsistence</t>
  </si>
  <si>
    <t>Company Request</t>
  </si>
  <si>
    <t>Approved</t>
  </si>
  <si>
    <t>% of total</t>
  </si>
  <si>
    <t>Year 4</t>
  </si>
  <si>
    <t>Year 5</t>
  </si>
  <si>
    <t>Equipment for the R&amp;D project</t>
  </si>
  <si>
    <t>Item</t>
  </si>
  <si>
    <t>Mth1</t>
  </si>
  <si>
    <t>Mth2</t>
  </si>
  <si>
    <t>Mth3</t>
  </si>
  <si>
    <t>Mth4</t>
  </si>
  <si>
    <t>Mth5</t>
  </si>
  <si>
    <t>Mth6</t>
  </si>
  <si>
    <t>Mth7</t>
  </si>
  <si>
    <t>Mth8</t>
  </si>
  <si>
    <t>Mth9</t>
  </si>
  <si>
    <t>Mth10</t>
  </si>
  <si>
    <t>Mth11</t>
  </si>
  <si>
    <t>Mth12</t>
  </si>
  <si>
    <t>Mth13</t>
  </si>
  <si>
    <t>Mth14</t>
  </si>
  <si>
    <t>Mth15</t>
  </si>
  <si>
    <t>Mth16</t>
  </si>
  <si>
    <t>Mth17</t>
  </si>
  <si>
    <t>Mth18</t>
  </si>
  <si>
    <t>Mth19</t>
  </si>
  <si>
    <t>Mth20</t>
  </si>
  <si>
    <t>Mth21</t>
  </si>
  <si>
    <t>Mth22</t>
  </si>
  <si>
    <t>Mth23</t>
  </si>
  <si>
    <t>Mth24</t>
  </si>
  <si>
    <t>Mth25</t>
  </si>
  <si>
    <t>Mth26</t>
  </si>
  <si>
    <t>Mth27</t>
  </si>
  <si>
    <t>Mth28</t>
  </si>
  <si>
    <t>Mth29</t>
  </si>
  <si>
    <t>Mth30</t>
  </si>
  <si>
    <t>Mth31</t>
  </si>
  <si>
    <t>Mth32</t>
  </si>
  <si>
    <t>Mth33</t>
  </si>
  <si>
    <t>Mth34</t>
  </si>
  <si>
    <t>Mth35</t>
  </si>
  <si>
    <t>Mth36</t>
  </si>
  <si>
    <t>Overheads</t>
  </si>
  <si>
    <t>Capital Costs</t>
  </si>
  <si>
    <t>sub-total current costs</t>
  </si>
  <si>
    <t>Total Cost</t>
  </si>
  <si>
    <t>Forecasted draw-down (estimated over the project duration)</t>
  </si>
  <si>
    <t>Tech Lead</t>
  </si>
  <si>
    <t xml:space="preserve">Engineer </t>
  </si>
  <si>
    <t>Quality Assurance</t>
  </si>
  <si>
    <t>UCC - Prof X</t>
  </si>
  <si>
    <t>based on 15 days at €300 per day</t>
  </si>
  <si>
    <t>This will be required for…
and ...
In order to …</t>
  </si>
  <si>
    <t>Based on …</t>
  </si>
  <si>
    <t xml:space="preserve">Trips to HQ in … </t>
  </si>
  <si>
    <t>Based on 20 trips at an average cost of €2000 (economy flights, with subsistence of €200 per day)</t>
  </si>
  <si>
    <t>xxx</t>
  </si>
  <si>
    <t xml:space="preserve">based on … units at … </t>
  </si>
  <si>
    <t>Fit out of R&amp;D space</t>
  </si>
  <si>
    <t>based on …</t>
  </si>
  <si>
    <t>This will be required for…</t>
  </si>
  <si>
    <t xml:space="preserve">This is based on 50 units of XXX at a cost of YYY. </t>
  </si>
  <si>
    <t>more equipment - bought in year 2</t>
  </si>
  <si>
    <r>
      <t>Capital Costs</t>
    </r>
    <r>
      <rPr>
        <b/>
        <sz val="12"/>
        <color indexed="9"/>
        <rFont val="Calibri"/>
        <family val="2"/>
      </rPr>
      <t xml:space="preserve"> </t>
    </r>
  </si>
  <si>
    <t>Total</t>
  </si>
  <si>
    <t>Eligible Project Costs</t>
  </si>
  <si>
    <t>Contact your IDA Ireland Project Executive if you have questions about the workbook.</t>
  </si>
  <si>
    <t>Depreciation</t>
  </si>
  <si>
    <r>
      <t xml:space="preserve">Company Name: </t>
    </r>
    <r>
      <rPr>
        <b/>
        <sz val="11"/>
        <color indexed="8"/>
        <rFont val="Calibri"/>
        <family val="2"/>
      </rPr>
      <t xml:space="preserve"> </t>
    </r>
  </si>
  <si>
    <r>
      <t>Completed by:</t>
    </r>
    <r>
      <rPr>
        <b/>
        <sz val="11"/>
        <color indexed="8"/>
        <rFont val="Calibri"/>
        <family val="2"/>
      </rPr>
      <t xml:space="preserve">  </t>
    </r>
  </si>
  <si>
    <r>
      <t>Date:</t>
    </r>
    <r>
      <rPr>
        <b/>
        <sz val="11"/>
        <color indexed="8"/>
        <rFont val="Calibri"/>
        <family val="2"/>
      </rPr>
      <t xml:space="preserve">   </t>
    </r>
  </si>
  <si>
    <t>insert additional rows if necessary</t>
  </si>
  <si>
    <t>R&amp;D manager</t>
  </si>
  <si>
    <t>Operator / Assembly</t>
  </si>
  <si>
    <t>Project manager</t>
  </si>
  <si>
    <t>Details</t>
  </si>
  <si>
    <t>Expected Costs</t>
  </si>
  <si>
    <t>Total Costs</t>
  </si>
  <si>
    <t>Material XXX</t>
  </si>
  <si>
    <r>
      <rPr>
        <b/>
        <u/>
        <sz val="14"/>
        <color theme="0"/>
        <rFont val="Calibri"/>
        <family val="2"/>
        <scheme val="minor"/>
      </rPr>
      <t xml:space="preserve">Justification </t>
    </r>
    <r>
      <rPr>
        <sz val="14"/>
        <color theme="0"/>
        <rFont val="Calibri"/>
        <family val="2"/>
        <scheme val="minor"/>
      </rPr>
      <t xml:space="preserve">
(why is this required for the R&amp;D? - insert a paragraph for each item)</t>
    </r>
  </si>
  <si>
    <r>
      <rPr>
        <b/>
        <u/>
        <sz val="14"/>
        <color theme="0"/>
        <rFont val="Calibri"/>
        <family val="2"/>
        <scheme val="minor"/>
      </rPr>
      <t>Rationale</t>
    </r>
    <r>
      <rPr>
        <sz val="14"/>
        <color theme="0"/>
        <rFont val="Calibri"/>
        <family val="2"/>
        <scheme val="minor"/>
      </rPr>
      <t xml:space="preserve"> for cost estimate (what is the number based on?)</t>
    </r>
  </si>
  <si>
    <t>Notes:</t>
  </si>
  <si>
    <r>
      <t xml:space="preserve">Cells with </t>
    </r>
    <r>
      <rPr>
        <sz val="12"/>
        <color theme="5" tint="-0.249977111117893"/>
        <rFont val="Calibri"/>
        <family val="2"/>
        <scheme val="minor"/>
      </rPr>
      <t xml:space="preserve">orange text </t>
    </r>
    <r>
      <rPr>
        <sz val="12"/>
        <color theme="1"/>
        <rFont val="Calibri"/>
        <family val="2"/>
        <scheme val="minor"/>
      </rPr>
      <t>are calculated and should be not changed.</t>
    </r>
  </si>
  <si>
    <t>Not Approved</t>
  </si>
  <si>
    <t>Forecasted Draw-Down</t>
  </si>
  <si>
    <t xml:space="preserve">Approved Expenditure Draw Down </t>
  </si>
  <si>
    <t>PART 3 OF 3 - PROJECT COSTS WORKBOOK</t>
  </si>
  <si>
    <t>Rough-work &amp; Calculations</t>
  </si>
  <si>
    <t xml:space="preserve">Please remove the sample data and populate this workbook with the expected costs for the project. </t>
  </si>
  <si>
    <t>IDA Ireland's finance department require a forecasted breakdown of the project costs.</t>
  </si>
  <si>
    <t>Sheet 1 - Summary</t>
  </si>
  <si>
    <t>Sheet 2 - Personnel Costs</t>
  </si>
  <si>
    <t>Sheet 4 - Capital Expenditure - Buildings &amp; Equipment</t>
  </si>
  <si>
    <t>Sheet 5 - Forecasted Draw-Down</t>
  </si>
  <si>
    <t xml:space="preserve">This spreadsheet is used to capture the costings for the proposed RD&amp;I Project. For a more detail on the eligible costs and costing models used refer to supporting documentation. </t>
  </si>
  <si>
    <t>Consultancy / Collaborations</t>
  </si>
  <si>
    <t>Sheet 3 - Expenditure on Consultancy/Collaborations, Travel &amp; Subsistence and Materials</t>
  </si>
  <si>
    <t>SFI Reasarch Centre XXXXX</t>
  </si>
  <si>
    <t>Consultancy / Collaboration</t>
  </si>
  <si>
    <t>This sheet should be used by the IDA Ireland Project Exec when multiple projects or multiple work packages are contained within one application</t>
  </si>
  <si>
    <t>TOTAL (all projects)</t>
  </si>
  <si>
    <t xml:space="preserve"> </t>
  </si>
  <si>
    <t>Project / Work Package 2</t>
  </si>
  <si>
    <t>Project / Work Package 3</t>
  </si>
  <si>
    <t>Project / Work Package 4</t>
  </si>
  <si>
    <t>Project / Work Package 5</t>
  </si>
  <si>
    <t>Project / Work Package 6</t>
  </si>
  <si>
    <t>Project / Workpackage in this excel file</t>
  </si>
  <si>
    <t>By pasting the values (Ctrl+Alt+V) from the multiple excel sheets into the tables below a total project cost table will be generated (row 112).  This Total costs table can be then incorporated into interanal documentation.</t>
  </si>
  <si>
    <t xml:space="preserve">  </t>
  </si>
  <si>
    <t>Project Name</t>
  </si>
  <si>
    <t>Document Version - 1.1</t>
  </si>
  <si>
    <r>
      <t>Company Application Form</t>
    </r>
    <r>
      <rPr>
        <sz val="24"/>
        <color rgb="FF72A376"/>
        <rFont val="Calibri"/>
        <family val="2"/>
        <scheme val="minor"/>
      </rPr>
      <t xml:space="preserve"> for IDA Ireland's RD&amp;I Grant Support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</si>
</sst>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(&quot;€&quot;* #,##0_);_(&quot;€&quot;* \(#,##0\);_(&quot;€&quot;* &quot;-&quot;??_);_(@_)"/>
    <numFmt numFmtId="167" formatCode="_-&quot;€&quot;* #,##0_-;\-&quot;€&quot;* #,##0_-;_-&quot;€&quot;* &quot;-&quot;??_-;_-@_-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1"/>
      <name val="Calibri"/>
    </font>
    <font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 val="singleAccounting"/>
      <sz val="14"/>
      <color theme="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595959"/>
      <name val="Calibri"/>
      <family val="2"/>
      <scheme val="minor"/>
    </font>
    <font>
      <sz val="24"/>
      <color rgb="FF72A376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theme="9" tint="-0.249977111117893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0" fillId="2" borderId="12" applyNumberFormat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6" fontId="7" fillId="0" borderId="0" xfId="4" applyNumberFormat="1" applyFont="1" applyAlignment="1">
      <alignment horizontal="center" vertical="center" wrapText="1"/>
    </xf>
    <xf numFmtId="166" fontId="7" fillId="0" borderId="0" xfId="4" applyNumberFormat="1" applyFont="1" applyAlignment="1">
      <alignment vertical="center" wrapText="1"/>
    </xf>
    <xf numFmtId="166" fontId="13" fillId="0" borderId="0" xfId="4" applyNumberFormat="1" applyFont="1" applyFill="1" applyAlignment="1">
      <alignment vertical="center" wrapText="1"/>
    </xf>
    <xf numFmtId="166" fontId="13" fillId="0" borderId="0" xfId="4" applyNumberFormat="1" applyFont="1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166" fontId="10" fillId="2" borderId="12" xfId="1" applyNumberFormat="1" applyAlignment="1">
      <alignment vertical="center" wrapText="1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66" fontId="16" fillId="3" borderId="0" xfId="4" applyNumberFormat="1" applyFont="1" applyFill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166" fontId="17" fillId="0" borderId="0" xfId="4" applyNumberFormat="1" applyFont="1" applyAlignment="1">
      <alignment vertical="center" wrapText="1"/>
    </xf>
    <xf numFmtId="166" fontId="19" fillId="0" borderId="0" xfId="4" applyNumberFormat="1" applyFont="1" applyFill="1" applyAlignment="1">
      <alignment vertical="center" wrapText="1"/>
    </xf>
    <xf numFmtId="166" fontId="19" fillId="0" borderId="0" xfId="4" applyNumberFormat="1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166" fontId="13" fillId="0" borderId="0" xfId="4" applyNumberFormat="1" applyFont="1" applyFill="1" applyAlignment="1">
      <alignment vertical="top" wrapText="1"/>
    </xf>
    <xf numFmtId="0" fontId="0" fillId="0" borderId="0" xfId="0"/>
    <xf numFmtId="166" fontId="13" fillId="0" borderId="0" xfId="4" applyNumberFormat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right" vertical="center" wrapText="1"/>
    </xf>
    <xf numFmtId="0" fontId="0" fillId="5" borderId="0" xfId="0" applyFill="1" applyAlignment="1">
      <alignment vertical="top" wrapText="1"/>
    </xf>
    <xf numFmtId="166" fontId="10" fillId="5" borderId="0" xfId="1" applyNumberFormat="1" applyFill="1" applyBorder="1" applyAlignment="1">
      <alignment vertical="center" wrapText="1"/>
    </xf>
    <xf numFmtId="166" fontId="10" fillId="0" borderId="0" xfId="1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6" fontId="13" fillId="0" borderId="1" xfId="4" applyNumberFormat="1" applyFont="1" applyFill="1" applyBorder="1" applyAlignment="1">
      <alignment vertical="center" wrapText="1"/>
    </xf>
    <xf numFmtId="166" fontId="13" fillId="0" borderId="0" xfId="4" applyNumberFormat="1" applyFont="1" applyFill="1" applyBorder="1" applyAlignment="1">
      <alignment horizontal="center" vertical="center" wrapText="1"/>
    </xf>
    <xf numFmtId="166" fontId="7" fillId="0" borderId="0" xfId="4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166" fontId="7" fillId="0" borderId="1" xfId="4" applyNumberFormat="1" applyFont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166" fontId="14" fillId="0" borderId="0" xfId="4" applyNumberFormat="1" applyFont="1" applyFill="1" applyBorder="1" applyAlignment="1">
      <alignment vertical="center" wrapText="1"/>
    </xf>
    <xf numFmtId="0" fontId="22" fillId="5" borderId="0" xfId="0" applyFont="1" applyFill="1" applyBorder="1" applyAlignment="1">
      <alignment horizontal="right" vertical="center" wrapText="1"/>
    </xf>
    <xf numFmtId="0" fontId="0" fillId="5" borderId="0" xfId="0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 indent="1"/>
    </xf>
    <xf numFmtId="0" fontId="15" fillId="5" borderId="0" xfId="0" applyFont="1" applyFill="1" applyBorder="1" applyAlignment="1">
      <alignment horizontal="right" vertical="center" wrapText="1"/>
    </xf>
    <xf numFmtId="166" fontId="13" fillId="0" borderId="10" xfId="4" applyNumberFormat="1" applyFont="1" applyFill="1" applyBorder="1" applyAlignment="1">
      <alignment vertical="center" wrapText="1"/>
    </xf>
    <xf numFmtId="166" fontId="7" fillId="0" borderId="10" xfId="4" applyNumberFormat="1" applyFont="1" applyBorder="1" applyAlignment="1">
      <alignment vertical="center" wrapText="1"/>
    </xf>
    <xf numFmtId="166" fontId="7" fillId="0" borderId="0" xfId="4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6" fontId="0" fillId="0" borderId="0" xfId="0" applyNumberFormat="1" applyBorder="1" applyAlignment="1">
      <alignment horizontal="center" vertical="center" wrapText="1"/>
    </xf>
    <xf numFmtId="166" fontId="0" fillId="0" borderId="0" xfId="0" applyNumberForma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166" fontId="29" fillId="4" borderId="0" xfId="0" applyNumberFormat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166" fontId="26" fillId="0" borderId="0" xfId="2" applyNumberFormat="1" applyFont="1" applyBorder="1" applyAlignment="1">
      <alignment horizontal="center" vertical="center" wrapText="1"/>
    </xf>
    <xf numFmtId="0" fontId="29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3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5" borderId="10" xfId="0" applyFill="1" applyBorder="1" applyAlignment="1">
      <alignment vertical="center" wrapText="1"/>
    </xf>
    <xf numFmtId="0" fontId="34" fillId="3" borderId="0" xfId="0" applyFont="1" applyFill="1" applyAlignment="1">
      <alignment vertical="center" wrapText="1"/>
    </xf>
    <xf numFmtId="166" fontId="27" fillId="0" borderId="0" xfId="0" applyNumberFormat="1" applyFont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166" fontId="10" fillId="2" borderId="0" xfId="1" applyNumberFormat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167" fontId="10" fillId="2" borderId="0" xfId="1" applyNumberForma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1" fillId="3" borderId="0" xfId="0" applyFont="1" applyFill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 wrapText="1"/>
    </xf>
    <xf numFmtId="166" fontId="7" fillId="0" borderId="13" xfId="4" applyNumberFormat="1" applyFont="1" applyBorder="1" applyAlignment="1">
      <alignment vertical="center" wrapText="1"/>
    </xf>
    <xf numFmtId="167" fontId="7" fillId="0" borderId="13" xfId="4" applyNumberFormat="1" applyFont="1" applyBorder="1" applyAlignment="1">
      <alignment vertical="center" wrapText="1"/>
    </xf>
    <xf numFmtId="44" fontId="7" fillId="0" borderId="13" xfId="4" applyNumberFormat="1" applyFont="1" applyBorder="1" applyAlignment="1">
      <alignment vertical="center" wrapText="1"/>
    </xf>
    <xf numFmtId="0" fontId="24" fillId="0" borderId="0" xfId="0" applyFont="1" applyAlignment="1">
      <alignment vertical="top"/>
    </xf>
    <xf numFmtId="166" fontId="35" fillId="3" borderId="0" xfId="1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166" fontId="35" fillId="3" borderId="0" xfId="4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166" fontId="11" fillId="6" borderId="0" xfId="4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8" fillId="2" borderId="0" xfId="1" applyNumberFormat="1" applyFont="1" applyBorder="1" applyAlignment="1">
      <alignment vertical="center" wrapText="1"/>
    </xf>
    <xf numFmtId="166" fontId="18" fillId="5" borderId="0" xfId="1" applyNumberFormat="1" applyFont="1" applyFill="1" applyBorder="1" applyAlignment="1">
      <alignment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0" fillId="0" borderId="0" xfId="0" applyBorder="1"/>
    <xf numFmtId="0" fontId="25" fillId="0" borderId="0" xfId="0" applyFont="1" applyBorder="1" applyAlignment="1">
      <alignment horizontal="left" vertical="top"/>
    </xf>
    <xf numFmtId="49" fontId="0" fillId="0" borderId="0" xfId="0" applyNumberFormat="1" applyAlignment="1">
      <alignment vertical="center"/>
    </xf>
    <xf numFmtId="166" fontId="29" fillId="4" borderId="0" xfId="1" applyNumberFormat="1" applyFont="1" applyFill="1" applyBorder="1" applyAlignment="1">
      <alignment horizontal="center" vertical="center" wrapText="1"/>
    </xf>
    <xf numFmtId="167" fontId="7" fillId="0" borderId="16" xfId="4" applyNumberFormat="1" applyFont="1" applyBorder="1" applyAlignment="1">
      <alignment vertical="center" wrapText="1"/>
    </xf>
    <xf numFmtId="166" fontId="19" fillId="0" borderId="0" xfId="4" applyNumberFormat="1" applyFont="1" applyFill="1" applyBorder="1" applyAlignment="1">
      <alignment vertical="center" wrapText="1"/>
    </xf>
    <xf numFmtId="9" fontId="19" fillId="0" borderId="0" xfId="6" applyFont="1" applyFill="1" applyBorder="1" applyAlignment="1">
      <alignment horizontal="center" vertical="center" wrapText="1"/>
    </xf>
    <xf numFmtId="9" fontId="18" fillId="2" borderId="0" xfId="6" applyFont="1" applyFill="1" applyBorder="1" applyAlignment="1">
      <alignment horizontal="center" vertical="center" wrapText="1"/>
    </xf>
    <xf numFmtId="44" fontId="7" fillId="0" borderId="16" xfId="4" applyNumberFormat="1" applyFont="1" applyBorder="1" applyAlignment="1">
      <alignment vertical="center" wrapText="1"/>
    </xf>
    <xf numFmtId="166" fontId="10" fillId="2" borderId="15" xfId="1" applyNumberFormat="1" applyBorder="1" applyAlignment="1">
      <alignment vertical="center" wrapText="1"/>
    </xf>
    <xf numFmtId="166" fontId="17" fillId="0" borderId="0" xfId="4" applyNumberFormat="1" applyFont="1" applyBorder="1" applyAlignment="1">
      <alignment vertical="center" wrapText="1"/>
    </xf>
    <xf numFmtId="166" fontId="19" fillId="0" borderId="0" xfId="4" applyNumberFormat="1" applyFont="1" applyFill="1" applyBorder="1" applyAlignment="1">
      <alignment horizontal="center" vertical="center" wrapText="1"/>
    </xf>
    <xf numFmtId="9" fontId="10" fillId="2" borderId="0" xfId="1" applyNumberFormat="1" applyBorder="1" applyAlignment="1">
      <alignment horizontal="center" vertical="center" wrapText="1"/>
    </xf>
    <xf numFmtId="166" fontId="29" fillId="4" borderId="0" xfId="4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8" fillId="0" borderId="0" xfId="0" applyFont="1" applyAlignment="1">
      <alignment horizontal="left" vertical="center"/>
    </xf>
    <xf numFmtId="166" fontId="19" fillId="0" borderId="17" xfId="4" applyNumberFormat="1" applyFont="1" applyFill="1" applyBorder="1" applyAlignment="1">
      <alignment vertical="center" wrapText="1"/>
    </xf>
    <xf numFmtId="166" fontId="10" fillId="2" borderId="17" xfId="1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10" fillId="2" borderId="12" xfId="1" applyAlignment="1">
      <alignment vertical="center" wrapText="1"/>
    </xf>
    <xf numFmtId="167" fontId="10" fillId="2" borderId="18" xfId="1" applyNumberFormat="1" applyBorder="1" applyAlignment="1">
      <alignment vertical="center" wrapText="1"/>
    </xf>
    <xf numFmtId="0" fontId="19" fillId="0" borderId="0" xfId="6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6" fontId="16" fillId="3" borderId="0" xfId="4" applyNumberFormat="1" applyFont="1" applyFill="1" applyBorder="1" applyAlignment="1">
      <alignment horizontal="center" vertical="center" wrapText="1"/>
    </xf>
    <xf numFmtId="166" fontId="10" fillId="2" borderId="12" xfId="1" applyNumberFormat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vertical="center" wrapText="1"/>
    </xf>
    <xf numFmtId="0" fontId="10" fillId="2" borderId="24" xfId="1" applyBorder="1" applyAlignment="1">
      <alignment vertical="center" wrapText="1"/>
    </xf>
    <xf numFmtId="0" fontId="16" fillId="3" borderId="23" xfId="0" applyFont="1" applyFill="1" applyBorder="1" applyAlignment="1">
      <alignment vertical="center" wrapText="1"/>
    </xf>
    <xf numFmtId="0" fontId="20" fillId="3" borderId="23" xfId="0" applyFont="1" applyFill="1" applyBorder="1" applyAlignment="1">
      <alignment vertical="center" wrapText="1"/>
    </xf>
    <xf numFmtId="0" fontId="21" fillId="0" borderId="23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34" fillId="3" borderId="23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left" vertical="center" wrapText="1" indent="1"/>
    </xf>
    <xf numFmtId="0" fontId="17" fillId="0" borderId="23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166" fontId="13" fillId="0" borderId="0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166" fontId="31" fillId="3" borderId="0" xfId="4" applyNumberFormat="1" applyFont="1" applyFill="1" applyAlignment="1">
      <alignment horizontal="center" vertical="center" wrapText="1"/>
    </xf>
    <xf numFmtId="0" fontId="30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</cellXfs>
  <cellStyles count="7">
    <cellStyle name="Calculation" xfId="1" builtinId="22"/>
    <cellStyle name="Comma" xfId="2" builtinId="3"/>
    <cellStyle name="Comma 2" xfId="3"/>
    <cellStyle name="Currency" xfId="4" builtinId="4"/>
    <cellStyle name="Currency 2" xfId="5"/>
    <cellStyle name="Normal" xfId="0" builtinId="0"/>
    <cellStyle name="Percent" xfId="6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</xdr:colOff>
      <xdr:row>0</xdr:row>
      <xdr:rowOff>0</xdr:rowOff>
    </xdr:from>
    <xdr:to>
      <xdr:col>4</xdr:col>
      <xdr:colOff>995083</xdr:colOff>
      <xdr:row>0</xdr:row>
      <xdr:rowOff>1241611</xdr:rowOff>
    </xdr:to>
    <xdr:pic>
      <xdr:nvPicPr>
        <xdr:cNvPr id="307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553" y="0"/>
          <a:ext cx="4912659" cy="1241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23"/>
  <sheetViews>
    <sheetView showGridLines="0" tabSelected="1" zoomScale="85" zoomScaleNormal="85" zoomScalePageLayoutView="113" workbookViewId="0">
      <selection activeCell="B14" sqref="B14"/>
    </sheetView>
  </sheetViews>
  <sheetFormatPr defaultColWidth="10.8984375" defaultRowHeight="15.6" x14ac:dyDescent="0.3"/>
  <cols>
    <col min="1" max="1" width="14.09765625" style="1" customWidth="1"/>
    <col min="2" max="2" width="32.69921875" style="1" customWidth="1"/>
    <col min="3" max="3" width="3.5" style="29" customWidth="1"/>
    <col min="4" max="4" width="15.8984375" style="29" customWidth="1"/>
    <col min="5" max="5" width="15" style="5" customWidth="1"/>
    <col min="6" max="16384" width="10.8984375" style="1"/>
  </cols>
  <sheetData>
    <row r="1" spans="1:11" ht="108.6" customHeight="1" x14ac:dyDescent="0.3"/>
    <row r="2" spans="1:11" ht="31.2" x14ac:dyDescent="0.3">
      <c r="A2" s="153" t="s">
        <v>134</v>
      </c>
      <c r="B2" s="153"/>
      <c r="C2" s="153"/>
      <c r="D2" s="153"/>
      <c r="E2" s="153"/>
      <c r="F2" s="153"/>
      <c r="G2" s="153"/>
      <c r="H2" s="153"/>
    </row>
    <row r="3" spans="1:11" x14ac:dyDescent="0.3">
      <c r="A3" s="154" t="s">
        <v>108</v>
      </c>
      <c r="B3" s="154"/>
      <c r="C3" s="154"/>
      <c r="D3" s="154"/>
      <c r="E3" s="154"/>
      <c r="F3" s="154"/>
      <c r="G3" s="154"/>
      <c r="H3" s="154"/>
    </row>
    <row r="4" spans="1:11" x14ac:dyDescent="0.3">
      <c r="A4" s="121" t="s">
        <v>116</v>
      </c>
      <c r="B4" s="93"/>
      <c r="C4" s="93"/>
      <c r="D4" s="93"/>
      <c r="E4" s="93"/>
      <c r="F4" s="93"/>
      <c r="G4" s="93"/>
      <c r="H4" s="93"/>
    </row>
    <row r="5" spans="1:11" ht="16.2" thickBot="1" x14ac:dyDescent="0.35">
      <c r="A5" s="93"/>
      <c r="B5" s="93"/>
      <c r="C5" s="93"/>
      <c r="D5" s="93"/>
      <c r="E5" s="93"/>
      <c r="F5" s="93"/>
      <c r="G5" s="93"/>
      <c r="H5" s="93"/>
    </row>
    <row r="6" spans="1:11" x14ac:dyDescent="0.3">
      <c r="A6" s="40" t="s">
        <v>90</v>
      </c>
      <c r="B6" s="155"/>
      <c r="C6" s="156"/>
      <c r="D6" s="157"/>
      <c r="E6" s="1"/>
    </row>
    <row r="7" spans="1:11" x14ac:dyDescent="0.3">
      <c r="A7" s="41" t="s">
        <v>91</v>
      </c>
      <c r="B7" s="158"/>
      <c r="C7" s="159"/>
      <c r="D7" s="160"/>
      <c r="E7" s="1"/>
    </row>
    <row r="8" spans="1:11" ht="16.2" thickBot="1" x14ac:dyDescent="0.35">
      <c r="A8" s="42" t="s">
        <v>92</v>
      </c>
      <c r="B8" s="161"/>
      <c r="C8" s="162"/>
      <c r="D8" s="163"/>
      <c r="E8" s="1"/>
    </row>
    <row r="9" spans="1:11" x14ac:dyDescent="0.3">
      <c r="B9" s="34"/>
      <c r="E9" s="1"/>
    </row>
    <row r="10" spans="1:11" x14ac:dyDescent="0.3">
      <c r="B10" s="34"/>
      <c r="E10" s="1"/>
      <c r="I10" s="1" t="s">
        <v>131</v>
      </c>
    </row>
    <row r="11" spans="1:11" x14ac:dyDescent="0.3">
      <c r="A11" s="106" t="s">
        <v>112</v>
      </c>
      <c r="E11" s="1"/>
      <c r="I11" s="1" t="s">
        <v>123</v>
      </c>
    </row>
    <row r="12" spans="1:11" x14ac:dyDescent="0.3">
      <c r="A12" s="106" t="s">
        <v>113</v>
      </c>
      <c r="E12" s="1"/>
      <c r="K12" s="1" t="s">
        <v>123</v>
      </c>
    </row>
    <row r="13" spans="1:11" x14ac:dyDescent="0.3">
      <c r="A13" s="106" t="s">
        <v>118</v>
      </c>
      <c r="E13" s="1"/>
    </row>
    <row r="14" spans="1:11" x14ac:dyDescent="0.3">
      <c r="A14" s="106" t="s">
        <v>114</v>
      </c>
      <c r="E14" s="1"/>
    </row>
    <row r="15" spans="1:11" x14ac:dyDescent="0.3">
      <c r="A15" s="106" t="s">
        <v>115</v>
      </c>
      <c r="C15" s="51"/>
      <c r="E15" s="34"/>
    </row>
    <row r="16" spans="1:11" x14ac:dyDescent="0.3">
      <c r="B16" s="8"/>
      <c r="C16" s="30"/>
      <c r="D16" s="32"/>
      <c r="E16" s="1"/>
    </row>
    <row r="17" spans="1:6" x14ac:dyDescent="0.3">
      <c r="A17" s="119" t="s">
        <v>103</v>
      </c>
      <c r="B17" s="34"/>
      <c r="C17" s="45"/>
      <c r="D17" s="45"/>
      <c r="E17" s="37"/>
      <c r="F17" s="34"/>
    </row>
    <row r="18" spans="1:6" x14ac:dyDescent="0.3">
      <c r="A18" s="120" t="s">
        <v>104</v>
      </c>
      <c r="B18" s="34"/>
      <c r="C18" s="45"/>
      <c r="D18" s="45"/>
      <c r="E18" s="37"/>
      <c r="F18" s="34"/>
    </row>
    <row r="19" spans="1:6" x14ac:dyDescent="0.3">
      <c r="A19" s="120" t="s">
        <v>88</v>
      </c>
      <c r="B19" s="34"/>
      <c r="C19" s="45"/>
      <c r="D19" s="45"/>
      <c r="E19" s="37"/>
      <c r="F19" s="34"/>
    </row>
    <row r="20" spans="1:6" x14ac:dyDescent="0.3">
      <c r="A20" s="124" t="s">
        <v>110</v>
      </c>
    </row>
    <row r="22" spans="1:6" x14ac:dyDescent="0.3">
      <c r="A22" s="172" t="s">
        <v>133</v>
      </c>
    </row>
    <row r="23" spans="1:6" x14ac:dyDescent="0.3">
      <c r="A23" s="1" t="s">
        <v>123</v>
      </c>
    </row>
  </sheetData>
  <mergeCells count="5">
    <mergeCell ref="A2:H2"/>
    <mergeCell ref="A3:H3"/>
    <mergeCell ref="B6:D6"/>
    <mergeCell ref="B7:D7"/>
    <mergeCell ref="B8:D8"/>
  </mergeCells>
  <phoneticPr fontId="2" type="noConversion"/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N23"/>
  <sheetViews>
    <sheetView topLeftCell="B1" zoomScale="70" zoomScaleNormal="70" workbookViewId="0">
      <pane ySplit="1" topLeftCell="A14" activePane="bottomLeft" state="frozen"/>
      <selection pane="bottomLeft" activeCell="L36" sqref="L36"/>
    </sheetView>
  </sheetViews>
  <sheetFormatPr defaultColWidth="10.8984375" defaultRowHeight="15.6" x14ac:dyDescent="0.3"/>
  <cols>
    <col min="1" max="1" width="23.09765625" style="2" customWidth="1"/>
    <col min="2" max="2" width="11.09765625" style="4" bestFit="1" customWidth="1"/>
    <col min="3" max="4" width="11.09765625" style="33" customWidth="1"/>
    <col min="5" max="13" width="5.09765625" style="3" bestFit="1" customWidth="1"/>
    <col min="14" max="14" width="6.09765625" style="3" bestFit="1" customWidth="1"/>
    <col min="15" max="16" width="5.8984375" style="3" bestFit="1" customWidth="1"/>
    <col min="17" max="33" width="6.09765625" style="3" bestFit="1" customWidth="1"/>
    <col min="34" max="34" width="6.09765625" style="3" customWidth="1"/>
    <col min="35" max="40" width="6.09765625" style="3" bestFit="1" customWidth="1"/>
    <col min="41" max="16384" width="10.8984375" style="3"/>
  </cols>
  <sheetData>
    <row r="1" spans="1:40" s="68" customFormat="1" ht="28.8" x14ac:dyDescent="0.3">
      <c r="A1" s="90" t="s">
        <v>0</v>
      </c>
      <c r="B1" s="91" t="s">
        <v>1</v>
      </c>
      <c r="C1" s="89" t="s">
        <v>2</v>
      </c>
      <c r="D1" s="89" t="s">
        <v>67</v>
      </c>
      <c r="E1" s="12" t="s">
        <v>28</v>
      </c>
      <c r="F1" s="12" t="s">
        <v>29</v>
      </c>
      <c r="G1" s="12" t="s">
        <v>30</v>
      </c>
      <c r="H1" s="12" t="s">
        <v>31</v>
      </c>
      <c r="I1" s="12" t="s">
        <v>32</v>
      </c>
      <c r="J1" s="12" t="s">
        <v>33</v>
      </c>
      <c r="K1" s="12" t="s">
        <v>34</v>
      </c>
      <c r="L1" s="12" t="s">
        <v>35</v>
      </c>
      <c r="M1" s="12" t="s">
        <v>36</v>
      </c>
      <c r="N1" s="12" t="s">
        <v>37</v>
      </c>
      <c r="O1" s="12" t="s">
        <v>38</v>
      </c>
      <c r="P1" s="12" t="s">
        <v>39</v>
      </c>
      <c r="Q1" s="12" t="s">
        <v>40</v>
      </c>
      <c r="R1" s="12" t="s">
        <v>41</v>
      </c>
      <c r="S1" s="12" t="s">
        <v>42</v>
      </c>
      <c r="T1" s="12" t="s">
        <v>43</v>
      </c>
      <c r="U1" s="12" t="s">
        <v>44</v>
      </c>
      <c r="V1" s="12" t="s">
        <v>45</v>
      </c>
      <c r="W1" s="12" t="s">
        <v>46</v>
      </c>
      <c r="X1" s="12" t="s">
        <v>47</v>
      </c>
      <c r="Y1" s="12" t="s">
        <v>48</v>
      </c>
      <c r="Z1" s="12" t="s">
        <v>49</v>
      </c>
      <c r="AA1" s="12" t="s">
        <v>50</v>
      </c>
      <c r="AB1" s="12" t="s">
        <v>51</v>
      </c>
      <c r="AC1" s="12" t="s">
        <v>52</v>
      </c>
      <c r="AD1" s="12" t="s">
        <v>53</v>
      </c>
      <c r="AE1" s="12" t="s">
        <v>54</v>
      </c>
      <c r="AF1" s="12" t="s">
        <v>55</v>
      </c>
      <c r="AG1" s="12" t="s">
        <v>56</v>
      </c>
      <c r="AH1" s="12" t="s">
        <v>57</v>
      </c>
      <c r="AI1" s="12" t="s">
        <v>58</v>
      </c>
      <c r="AJ1" s="12" t="s">
        <v>59</v>
      </c>
      <c r="AK1" s="12" t="s">
        <v>60</v>
      </c>
      <c r="AL1" s="12" t="s">
        <v>61</v>
      </c>
      <c r="AM1" s="12" t="s">
        <v>62</v>
      </c>
      <c r="AN1" s="12" t="s">
        <v>63</v>
      </c>
    </row>
    <row r="2" spans="1:40" ht="18" x14ac:dyDescent="0.3">
      <c r="A2" s="103" t="s">
        <v>99</v>
      </c>
      <c r="B2" s="62"/>
      <c r="C2" s="62"/>
      <c r="D2" s="107">
        <f>SUM(D3:D23)</f>
        <v>992166.66666666663</v>
      </c>
      <c r="E2" s="63"/>
      <c r="F2" s="103"/>
      <c r="G2" s="63"/>
      <c r="H2" s="103"/>
      <c r="I2" s="63"/>
      <c r="J2" s="103"/>
      <c r="K2" s="63"/>
      <c r="L2" s="103"/>
      <c r="M2" s="63"/>
      <c r="N2" s="103"/>
      <c r="O2" s="63"/>
      <c r="P2" s="103"/>
      <c r="Q2" s="63"/>
      <c r="R2" s="103"/>
      <c r="S2" s="63"/>
      <c r="T2" s="103"/>
      <c r="U2" s="63"/>
      <c r="V2" s="103"/>
      <c r="W2" s="63"/>
      <c r="X2" s="103"/>
      <c r="Y2" s="63"/>
      <c r="Z2" s="103"/>
      <c r="AA2" s="63"/>
      <c r="AB2" s="103"/>
      <c r="AC2" s="63"/>
      <c r="AD2" s="103"/>
      <c r="AE2" s="63"/>
      <c r="AF2" s="103"/>
      <c r="AG2" s="63"/>
      <c r="AH2" s="103"/>
      <c r="AI2" s="63"/>
      <c r="AJ2" s="103"/>
      <c r="AK2" s="63"/>
      <c r="AL2" s="103"/>
      <c r="AM2" s="63"/>
      <c r="AN2" s="103"/>
    </row>
    <row r="3" spans="1:40" x14ac:dyDescent="0.3">
      <c r="A3" s="57" t="s">
        <v>69</v>
      </c>
      <c r="B3" s="56">
        <v>70000</v>
      </c>
      <c r="C3" s="33">
        <f t="shared" ref="C3:C23" si="0">B3/12</f>
        <v>5833.333333333333</v>
      </c>
      <c r="D3" s="33">
        <f>C3*SUM(E3:BQ3)</f>
        <v>145833.33333333331</v>
      </c>
      <c r="E3" s="94">
        <v>1</v>
      </c>
      <c r="F3" s="94">
        <v>1</v>
      </c>
      <c r="G3" s="94">
        <v>1</v>
      </c>
      <c r="H3" s="94">
        <v>1</v>
      </c>
      <c r="I3" s="94">
        <v>1</v>
      </c>
      <c r="J3" s="94">
        <v>1</v>
      </c>
      <c r="K3" s="94">
        <v>1</v>
      </c>
      <c r="L3" s="94">
        <v>1</v>
      </c>
      <c r="M3" s="94">
        <v>1</v>
      </c>
      <c r="N3" s="94">
        <v>1</v>
      </c>
      <c r="O3" s="94">
        <v>1</v>
      </c>
      <c r="P3" s="94">
        <v>1</v>
      </c>
      <c r="Q3" s="94">
        <v>1</v>
      </c>
      <c r="R3" s="94">
        <v>1</v>
      </c>
      <c r="S3" s="94">
        <v>1</v>
      </c>
      <c r="T3" s="94">
        <v>1</v>
      </c>
      <c r="U3" s="94">
        <v>1</v>
      </c>
      <c r="V3" s="94">
        <v>1</v>
      </c>
      <c r="W3" s="94">
        <v>1</v>
      </c>
      <c r="X3" s="94">
        <v>1</v>
      </c>
      <c r="Y3" s="94">
        <v>1</v>
      </c>
      <c r="Z3" s="94">
        <v>1</v>
      </c>
      <c r="AA3" s="94">
        <v>1</v>
      </c>
      <c r="AB3" s="94">
        <v>1</v>
      </c>
      <c r="AC3" s="94">
        <v>1</v>
      </c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</row>
    <row r="4" spans="1:40" x14ac:dyDescent="0.3">
      <c r="A4" s="57" t="s">
        <v>70</v>
      </c>
      <c r="B4" s="56">
        <v>55000</v>
      </c>
      <c r="C4" s="33">
        <f t="shared" si="0"/>
        <v>4583.333333333333</v>
      </c>
      <c r="D4" s="33">
        <f>C4*SUM(E4:BQ4)</f>
        <v>508749.99999999994</v>
      </c>
      <c r="E4" s="94">
        <v>1</v>
      </c>
      <c r="F4" s="94">
        <v>2</v>
      </c>
      <c r="G4" s="94">
        <v>3</v>
      </c>
      <c r="H4" s="94">
        <v>3</v>
      </c>
      <c r="I4" s="94">
        <v>3</v>
      </c>
      <c r="J4" s="94">
        <v>3</v>
      </c>
      <c r="K4" s="94">
        <v>3</v>
      </c>
      <c r="L4" s="94">
        <v>6</v>
      </c>
      <c r="M4" s="94">
        <v>6</v>
      </c>
      <c r="N4" s="94">
        <v>6</v>
      </c>
      <c r="O4" s="94">
        <v>6</v>
      </c>
      <c r="P4" s="94">
        <v>6</v>
      </c>
      <c r="Q4" s="94">
        <v>6</v>
      </c>
      <c r="R4" s="94">
        <v>6</v>
      </c>
      <c r="S4" s="94">
        <v>6</v>
      </c>
      <c r="T4" s="94">
        <v>6</v>
      </c>
      <c r="U4" s="94">
        <v>3</v>
      </c>
      <c r="V4" s="94">
        <v>3</v>
      </c>
      <c r="W4" s="94">
        <v>3</v>
      </c>
      <c r="X4" s="94">
        <v>3</v>
      </c>
      <c r="Y4" s="94">
        <v>3</v>
      </c>
      <c r="Z4" s="94">
        <v>3</v>
      </c>
      <c r="AA4" s="94">
        <v>3</v>
      </c>
      <c r="AB4" s="94">
        <v>3</v>
      </c>
      <c r="AC4" s="94">
        <v>3</v>
      </c>
      <c r="AD4" s="94">
        <v>3</v>
      </c>
      <c r="AE4" s="94">
        <v>3</v>
      </c>
      <c r="AF4" s="94">
        <v>3</v>
      </c>
      <c r="AG4" s="94">
        <v>3</v>
      </c>
      <c r="AH4" s="94"/>
      <c r="AI4" s="94"/>
      <c r="AJ4" s="94"/>
      <c r="AK4" s="94"/>
      <c r="AL4" s="94"/>
      <c r="AM4" s="94"/>
      <c r="AN4" s="94"/>
    </row>
    <row r="5" spans="1:40" x14ac:dyDescent="0.3">
      <c r="A5" s="57" t="s">
        <v>71</v>
      </c>
      <c r="B5" s="56">
        <v>65000</v>
      </c>
      <c r="C5" s="33">
        <f t="shared" si="0"/>
        <v>5416.666666666667</v>
      </c>
      <c r="D5" s="33">
        <f>C5*SUM(E5:BQ5)</f>
        <v>81250</v>
      </c>
      <c r="E5" s="94"/>
      <c r="F5" s="94"/>
      <c r="G5" s="94"/>
      <c r="H5" s="94">
        <v>1</v>
      </c>
      <c r="I5" s="94">
        <v>1</v>
      </c>
      <c r="J5" s="94">
        <v>1</v>
      </c>
      <c r="K5" s="94">
        <v>1</v>
      </c>
      <c r="L5" s="94">
        <v>2</v>
      </c>
      <c r="M5" s="94">
        <v>2</v>
      </c>
      <c r="N5" s="94">
        <v>2</v>
      </c>
      <c r="O5" s="94">
        <v>2</v>
      </c>
      <c r="P5" s="94">
        <v>1</v>
      </c>
      <c r="Q5" s="94">
        <v>1</v>
      </c>
      <c r="R5" s="94">
        <v>1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</row>
    <row r="6" spans="1:40" x14ac:dyDescent="0.3">
      <c r="A6" s="57" t="s">
        <v>95</v>
      </c>
      <c r="B6" s="56">
        <v>30000</v>
      </c>
      <c r="C6" s="33">
        <f t="shared" si="0"/>
        <v>2500</v>
      </c>
      <c r="D6" s="33">
        <f t="shared" ref="D6:D8" si="1">C6*SUM(E6:BQ6)</f>
        <v>217500</v>
      </c>
      <c r="E6" s="94">
        <v>3</v>
      </c>
      <c r="F6" s="94">
        <v>3</v>
      </c>
      <c r="G6" s="94">
        <v>3</v>
      </c>
      <c r="H6" s="94">
        <v>3</v>
      </c>
      <c r="I6" s="94">
        <v>3</v>
      </c>
      <c r="J6" s="94">
        <v>3</v>
      </c>
      <c r="K6" s="94">
        <v>3</v>
      </c>
      <c r="L6" s="94">
        <v>3</v>
      </c>
      <c r="M6" s="94">
        <v>3</v>
      </c>
      <c r="N6" s="94">
        <v>3</v>
      </c>
      <c r="O6" s="94">
        <v>3</v>
      </c>
      <c r="P6" s="94">
        <v>3</v>
      </c>
      <c r="Q6" s="94">
        <v>3</v>
      </c>
      <c r="R6" s="94">
        <v>3</v>
      </c>
      <c r="S6" s="94">
        <v>3</v>
      </c>
      <c r="T6" s="94">
        <v>3</v>
      </c>
      <c r="U6" s="94">
        <v>3</v>
      </c>
      <c r="V6" s="94">
        <v>3</v>
      </c>
      <c r="W6" s="94">
        <v>3</v>
      </c>
      <c r="X6" s="94">
        <v>3</v>
      </c>
      <c r="Y6" s="94">
        <v>3</v>
      </c>
      <c r="Z6" s="94">
        <v>3</v>
      </c>
      <c r="AA6" s="94">
        <v>3</v>
      </c>
      <c r="AB6" s="94">
        <v>3</v>
      </c>
      <c r="AC6" s="94">
        <v>3</v>
      </c>
      <c r="AD6" s="94">
        <v>3</v>
      </c>
      <c r="AE6" s="94">
        <v>3</v>
      </c>
      <c r="AF6" s="94">
        <v>3</v>
      </c>
      <c r="AG6" s="94">
        <v>3</v>
      </c>
      <c r="AH6" s="94"/>
      <c r="AI6" s="94"/>
      <c r="AJ6" s="94"/>
      <c r="AK6" s="94"/>
      <c r="AL6" s="94"/>
      <c r="AM6" s="94"/>
      <c r="AN6" s="94"/>
    </row>
    <row r="7" spans="1:40" x14ac:dyDescent="0.3">
      <c r="A7" s="57" t="s">
        <v>94</v>
      </c>
      <c r="B7" s="56">
        <v>80000</v>
      </c>
      <c r="C7" s="33">
        <f t="shared" si="0"/>
        <v>6666.666666666667</v>
      </c>
      <c r="D7" s="33">
        <f t="shared" si="1"/>
        <v>13333.333333333334</v>
      </c>
      <c r="E7" s="94">
        <v>0.5</v>
      </c>
      <c r="F7" s="94">
        <v>0.5</v>
      </c>
      <c r="G7" s="94">
        <v>0.5</v>
      </c>
      <c r="H7" s="94">
        <v>0.5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x14ac:dyDescent="0.3">
      <c r="A8" s="57" t="s">
        <v>96</v>
      </c>
      <c r="B8" s="56">
        <v>60000</v>
      </c>
      <c r="C8" s="33">
        <f t="shared" si="0"/>
        <v>5000</v>
      </c>
      <c r="D8" s="33">
        <f t="shared" si="1"/>
        <v>25499.999999999993</v>
      </c>
      <c r="E8" s="94">
        <v>0.3</v>
      </c>
      <c r="F8" s="94">
        <v>0.3</v>
      </c>
      <c r="G8" s="94">
        <v>0.3</v>
      </c>
      <c r="H8" s="94">
        <v>0.3</v>
      </c>
      <c r="I8" s="94">
        <v>0.3</v>
      </c>
      <c r="J8" s="94">
        <v>0.3</v>
      </c>
      <c r="K8" s="94">
        <v>0.3</v>
      </c>
      <c r="L8" s="94">
        <v>0.3</v>
      </c>
      <c r="M8" s="94">
        <v>0.3</v>
      </c>
      <c r="N8" s="94">
        <v>0.3</v>
      </c>
      <c r="O8" s="94">
        <v>0.3</v>
      </c>
      <c r="P8" s="94">
        <v>0.3</v>
      </c>
      <c r="Q8" s="94">
        <v>0.3</v>
      </c>
      <c r="R8" s="94">
        <v>0.3</v>
      </c>
      <c r="S8" s="94">
        <v>0.3</v>
      </c>
      <c r="T8" s="94">
        <v>0.3</v>
      </c>
      <c r="U8" s="94">
        <v>0.3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</row>
    <row r="9" spans="1:40" x14ac:dyDescent="0.3">
      <c r="A9" s="57"/>
      <c r="B9" s="56"/>
      <c r="C9" s="33">
        <f t="shared" si="0"/>
        <v>0</v>
      </c>
      <c r="D9" s="33">
        <f t="shared" ref="D9:D18" si="2">C9*SUM(E9:BQ9)</f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</row>
    <row r="10" spans="1:40" x14ac:dyDescent="0.3">
      <c r="A10" s="57"/>
      <c r="B10" s="56"/>
      <c r="C10" s="33">
        <f t="shared" si="0"/>
        <v>0</v>
      </c>
      <c r="D10" s="33">
        <f t="shared" si="2"/>
        <v>0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</row>
    <row r="11" spans="1:40" x14ac:dyDescent="0.3">
      <c r="A11" s="57"/>
      <c r="B11" s="56"/>
      <c r="C11" s="33">
        <f t="shared" si="0"/>
        <v>0</v>
      </c>
      <c r="D11" s="33">
        <f t="shared" si="2"/>
        <v>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</row>
    <row r="12" spans="1:40" x14ac:dyDescent="0.3">
      <c r="A12" s="57"/>
      <c r="B12" s="56"/>
      <c r="C12" s="33">
        <f t="shared" si="0"/>
        <v>0</v>
      </c>
      <c r="D12" s="33">
        <f t="shared" si="2"/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</row>
    <row r="13" spans="1:40" x14ac:dyDescent="0.3">
      <c r="A13" s="57"/>
      <c r="B13" s="56"/>
      <c r="C13" s="33">
        <f t="shared" ref="C13:C16" si="3">B13/12</f>
        <v>0</v>
      </c>
      <c r="D13" s="33">
        <f t="shared" ref="D13:D16" si="4">C13*SUM(E13:BQ13)</f>
        <v>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</row>
    <row r="14" spans="1:40" x14ac:dyDescent="0.3">
      <c r="A14" s="57"/>
      <c r="B14" s="56"/>
      <c r="C14" s="33">
        <f t="shared" si="3"/>
        <v>0</v>
      </c>
      <c r="D14" s="33">
        <f t="shared" si="4"/>
        <v>0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</row>
    <row r="15" spans="1:40" x14ac:dyDescent="0.3">
      <c r="A15" s="57"/>
      <c r="B15" s="56"/>
      <c r="C15" s="33">
        <f t="shared" si="3"/>
        <v>0</v>
      </c>
      <c r="D15" s="33">
        <f t="shared" si="4"/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</row>
    <row r="16" spans="1:40" x14ac:dyDescent="0.3">
      <c r="A16" s="57"/>
      <c r="B16" s="56"/>
      <c r="C16" s="33">
        <f t="shared" si="3"/>
        <v>0</v>
      </c>
      <c r="D16" s="33">
        <f t="shared" si="4"/>
        <v>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</row>
    <row r="17" spans="1:40" x14ac:dyDescent="0.3">
      <c r="A17" s="57"/>
      <c r="B17" s="56"/>
      <c r="C17" s="33">
        <f t="shared" si="0"/>
        <v>0</v>
      </c>
      <c r="D17" s="33">
        <f t="shared" si="2"/>
        <v>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</row>
    <row r="18" spans="1:40" x14ac:dyDescent="0.3">
      <c r="A18" s="57"/>
      <c r="B18" s="56"/>
      <c r="C18" s="33">
        <f t="shared" si="0"/>
        <v>0</v>
      </c>
      <c r="D18" s="33">
        <f t="shared" si="2"/>
        <v>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</row>
    <row r="19" spans="1:40" x14ac:dyDescent="0.3">
      <c r="A19" s="57"/>
      <c r="B19" s="56"/>
      <c r="C19" s="33">
        <f t="shared" si="0"/>
        <v>0</v>
      </c>
      <c r="D19" s="33">
        <f t="shared" ref="D19:D23" si="5">C19*SUM(E19:BQ19)</f>
        <v>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</row>
    <row r="20" spans="1:40" x14ac:dyDescent="0.3">
      <c r="A20" s="57"/>
      <c r="B20" s="56"/>
      <c r="C20" s="33">
        <f t="shared" si="0"/>
        <v>0</v>
      </c>
      <c r="D20" s="33">
        <f t="shared" si="5"/>
        <v>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</row>
    <row r="21" spans="1:40" x14ac:dyDescent="0.3">
      <c r="A21" s="94"/>
      <c r="B21" s="94"/>
      <c r="C21" s="33">
        <f t="shared" si="0"/>
        <v>0</v>
      </c>
      <c r="D21" s="33">
        <f t="shared" si="5"/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</row>
    <row r="22" spans="1:40" x14ac:dyDescent="0.3">
      <c r="A22" s="94"/>
      <c r="B22" s="94"/>
      <c r="C22" s="33">
        <f t="shared" si="0"/>
        <v>0</v>
      </c>
      <c r="D22" s="33">
        <f t="shared" si="5"/>
        <v>0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</row>
    <row r="23" spans="1:40" x14ac:dyDescent="0.3">
      <c r="A23" s="105" t="s">
        <v>93</v>
      </c>
      <c r="B23" s="94"/>
      <c r="C23" s="33">
        <f t="shared" si="0"/>
        <v>0</v>
      </c>
      <c r="D23" s="33">
        <f t="shared" si="5"/>
        <v>0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</row>
  </sheetData>
  <phoneticPr fontId="2" type="noConversion"/>
  <pageMargins left="0.2" right="0.2" top="0.39" bottom="0.39" header="0.2" footer="0.2"/>
  <pageSetup paperSize="9" scale="68" orientation="landscape" r:id="rId1"/>
  <headerFooter>
    <oddHeader>&amp;L&amp;F | &amp;A&amp;R&amp;D &amp;T</oddHeader>
    <oddFooter>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6"/>
  <sheetViews>
    <sheetView zoomScale="70" zoomScaleNormal="70" zoomScalePageLayoutView="133" workbookViewId="0">
      <pane ySplit="2" topLeftCell="A3" activePane="bottomLeft" state="frozen"/>
      <selection pane="bottomLeft" activeCell="H7" sqref="H7"/>
    </sheetView>
  </sheetViews>
  <sheetFormatPr defaultColWidth="10.8984375" defaultRowHeight="15.6" x14ac:dyDescent="0.3"/>
  <cols>
    <col min="1" max="1" width="39.19921875" style="2" customWidth="1"/>
    <col min="2" max="4" width="15.59765625" style="3" customWidth="1"/>
    <col min="5" max="5" width="41.8984375" style="2" customWidth="1"/>
    <col min="6" max="6" width="77.69921875" style="2" customWidth="1"/>
    <col min="7" max="16384" width="10.8984375" style="3"/>
  </cols>
  <sheetData>
    <row r="1" spans="1:6" ht="18" x14ac:dyDescent="0.3">
      <c r="A1" s="164" t="s">
        <v>97</v>
      </c>
      <c r="B1" s="166" t="s">
        <v>98</v>
      </c>
      <c r="C1" s="166"/>
      <c r="D1" s="166"/>
      <c r="E1" s="164" t="s">
        <v>13</v>
      </c>
      <c r="F1" s="165" t="s">
        <v>101</v>
      </c>
    </row>
    <row r="2" spans="1:6" s="60" customFormat="1" ht="36" x14ac:dyDescent="0.3">
      <c r="A2" s="165"/>
      <c r="B2" s="61" t="s">
        <v>117</v>
      </c>
      <c r="C2" s="61" t="s">
        <v>20</v>
      </c>
      <c r="D2" s="61" t="s">
        <v>5</v>
      </c>
      <c r="E2" s="164"/>
      <c r="F2" s="165"/>
    </row>
    <row r="3" spans="1:6" s="60" customFormat="1" ht="18" x14ac:dyDescent="0.3">
      <c r="A3" s="103" t="s">
        <v>99</v>
      </c>
      <c r="B3" s="62">
        <f>SUM(B4:B26)</f>
        <v>104500</v>
      </c>
      <c r="C3" s="62">
        <f>SUM(C4:C26)</f>
        <v>40000</v>
      </c>
      <c r="D3" s="62">
        <f>SUM(D4:D26)</f>
        <v>5000</v>
      </c>
      <c r="E3" s="63"/>
      <c r="F3" s="103"/>
    </row>
    <row r="4" spans="1:6" ht="46.8" x14ac:dyDescent="0.3">
      <c r="A4" s="57" t="s">
        <v>72</v>
      </c>
      <c r="B4" s="58">
        <f>15*300</f>
        <v>4500</v>
      </c>
      <c r="C4" s="58"/>
      <c r="D4" s="58"/>
      <c r="E4" s="59" t="s">
        <v>73</v>
      </c>
      <c r="F4" s="57" t="s">
        <v>74</v>
      </c>
    </row>
    <row r="5" spans="1:6" ht="46.8" x14ac:dyDescent="0.3">
      <c r="A5" s="57" t="s">
        <v>119</v>
      </c>
      <c r="B5" s="58">
        <v>100000</v>
      </c>
      <c r="C5" s="58"/>
      <c r="D5" s="58"/>
      <c r="E5" s="57" t="s">
        <v>75</v>
      </c>
      <c r="F5" s="57" t="s">
        <v>74</v>
      </c>
    </row>
    <row r="6" spans="1:6" ht="46.8" x14ac:dyDescent="0.3">
      <c r="A6" s="57" t="s">
        <v>76</v>
      </c>
      <c r="B6" s="58"/>
      <c r="C6" s="58">
        <v>40000</v>
      </c>
      <c r="D6" s="58"/>
      <c r="E6" s="57" t="s">
        <v>77</v>
      </c>
      <c r="F6" s="57" t="s">
        <v>74</v>
      </c>
    </row>
    <row r="7" spans="1:6" ht="46.8" x14ac:dyDescent="0.3">
      <c r="A7" s="57" t="s">
        <v>100</v>
      </c>
      <c r="B7" s="58"/>
      <c r="C7" s="58"/>
      <c r="D7" s="58">
        <v>5000</v>
      </c>
      <c r="E7" s="57" t="s">
        <v>79</v>
      </c>
      <c r="F7" s="57" t="s">
        <v>74</v>
      </c>
    </row>
    <row r="9" spans="1:6" x14ac:dyDescent="0.3">
      <c r="A9" s="57"/>
      <c r="B9" s="58"/>
      <c r="C9" s="58"/>
      <c r="D9" s="94"/>
      <c r="E9" s="57"/>
      <c r="F9" s="57"/>
    </row>
    <row r="10" spans="1:6" x14ac:dyDescent="0.3">
      <c r="A10" s="57"/>
      <c r="B10" s="58"/>
      <c r="C10" s="58"/>
      <c r="D10" s="58"/>
      <c r="E10" s="57"/>
      <c r="F10" s="104"/>
    </row>
    <row r="11" spans="1:6" x14ac:dyDescent="0.3">
      <c r="A11" s="57"/>
      <c r="B11" s="58"/>
      <c r="C11" s="58"/>
      <c r="D11" s="58"/>
      <c r="E11" s="57"/>
      <c r="F11" s="104"/>
    </row>
    <row r="12" spans="1:6" x14ac:dyDescent="0.3">
      <c r="A12" s="57"/>
      <c r="B12" s="58"/>
      <c r="C12" s="58"/>
      <c r="D12" s="58"/>
      <c r="E12" s="57"/>
      <c r="F12" s="104"/>
    </row>
    <row r="13" spans="1:6" x14ac:dyDescent="0.3">
      <c r="A13" s="57"/>
      <c r="B13" s="58"/>
      <c r="C13" s="58"/>
      <c r="D13" s="58"/>
      <c r="E13" s="57"/>
      <c r="F13" s="104"/>
    </row>
    <row r="14" spans="1:6" x14ac:dyDescent="0.3">
      <c r="A14" s="57"/>
      <c r="B14" s="58"/>
      <c r="C14" s="58"/>
      <c r="D14" s="58"/>
      <c r="E14" s="57"/>
      <c r="F14" s="104"/>
    </row>
    <row r="15" spans="1:6" x14ac:dyDescent="0.3">
      <c r="A15" s="57"/>
      <c r="B15" s="58"/>
      <c r="C15" s="58"/>
      <c r="D15" s="58"/>
      <c r="E15" s="57"/>
      <c r="F15" s="104"/>
    </row>
    <row r="16" spans="1:6" x14ac:dyDescent="0.3">
      <c r="A16" s="57"/>
      <c r="B16" s="58"/>
      <c r="C16" s="58"/>
      <c r="D16" s="58"/>
      <c r="E16" s="57"/>
      <c r="F16" s="104"/>
    </row>
    <row r="17" spans="1:6" x14ac:dyDescent="0.3">
      <c r="A17" s="57"/>
      <c r="B17" s="58"/>
      <c r="C17" s="58"/>
      <c r="D17" s="58"/>
      <c r="E17" s="57"/>
      <c r="F17" s="104"/>
    </row>
    <row r="18" spans="1:6" x14ac:dyDescent="0.3">
      <c r="A18" s="57"/>
      <c r="B18" s="58"/>
      <c r="C18" s="58"/>
      <c r="D18" s="58"/>
      <c r="E18" s="57"/>
      <c r="F18" s="104"/>
    </row>
    <row r="19" spans="1:6" x14ac:dyDescent="0.3">
      <c r="A19" s="57"/>
      <c r="B19" s="58"/>
      <c r="C19" s="58"/>
      <c r="D19" s="58"/>
      <c r="E19" s="57"/>
      <c r="F19" s="104"/>
    </row>
    <row r="20" spans="1:6" x14ac:dyDescent="0.3">
      <c r="A20" s="57"/>
      <c r="B20" s="58"/>
      <c r="C20" s="58"/>
      <c r="D20" s="58"/>
      <c r="E20" s="57"/>
      <c r="F20" s="104"/>
    </row>
    <row r="21" spans="1:6" x14ac:dyDescent="0.3">
      <c r="A21" s="57"/>
      <c r="B21" s="58"/>
      <c r="C21" s="58"/>
      <c r="D21" s="58"/>
      <c r="E21" s="57"/>
      <c r="F21" s="104"/>
    </row>
    <row r="22" spans="1:6" x14ac:dyDescent="0.3">
      <c r="A22" s="57"/>
      <c r="B22" s="58"/>
      <c r="C22" s="58"/>
      <c r="D22" s="58"/>
      <c r="E22" s="57"/>
      <c r="F22" s="104"/>
    </row>
    <row r="23" spans="1:6" x14ac:dyDescent="0.3">
      <c r="A23" s="57"/>
      <c r="B23" s="58"/>
      <c r="C23" s="58"/>
      <c r="D23" s="58"/>
      <c r="E23" s="57"/>
      <c r="F23" s="104"/>
    </row>
    <row r="24" spans="1:6" x14ac:dyDescent="0.3">
      <c r="A24" s="105"/>
      <c r="B24" s="58"/>
      <c r="C24" s="58"/>
      <c r="D24" s="58"/>
      <c r="E24" s="57"/>
      <c r="F24" s="57"/>
    </row>
    <row r="25" spans="1:6" x14ac:dyDescent="0.3">
      <c r="A25" s="57"/>
      <c r="B25" s="58"/>
      <c r="C25" s="58"/>
      <c r="D25" s="58"/>
      <c r="E25" s="57"/>
      <c r="F25" s="57"/>
    </row>
    <row r="26" spans="1:6" x14ac:dyDescent="0.3">
      <c r="A26" s="57"/>
      <c r="B26" s="58"/>
      <c r="C26" s="58"/>
      <c r="D26" s="58"/>
      <c r="E26" s="57"/>
      <c r="F26" s="57"/>
    </row>
  </sheetData>
  <mergeCells count="4">
    <mergeCell ref="A1:A2"/>
    <mergeCell ref="E1:E2"/>
    <mergeCell ref="F1:F2"/>
    <mergeCell ref="B1:D1"/>
  </mergeCells>
  <phoneticPr fontId="2" type="noConversion"/>
  <pageMargins left="0.39370078740157483" right="0.39370078740157483" top="0.59055118110236227" bottom="0.59055118110236227" header="0.19685039370078741" footer="0.19685039370078741"/>
  <pageSetup paperSize="9" scale="62" orientation="landscape" r:id="rId1"/>
  <headerFooter>
    <oddHeader>&amp;L&amp;F | &amp;A&amp;R&amp;D &amp;T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34"/>
  <sheetViews>
    <sheetView zoomScale="70" zoomScaleNormal="70" zoomScalePageLayoutView="133" workbookViewId="0">
      <pane ySplit="2" topLeftCell="A3" activePane="bottomLeft" state="frozen"/>
      <selection pane="bottomLeft" activeCell="A14" sqref="A14"/>
    </sheetView>
  </sheetViews>
  <sheetFormatPr defaultColWidth="10.8984375" defaultRowHeight="15.6" x14ac:dyDescent="0.3"/>
  <cols>
    <col min="1" max="1" width="31.5" style="2" customWidth="1"/>
    <col min="2" max="2" width="15.19921875" style="4" bestFit="1" customWidth="1"/>
    <col min="3" max="3" width="28.3984375" style="2" customWidth="1"/>
    <col min="4" max="4" width="15.09765625" style="9" bestFit="1" customWidth="1"/>
    <col min="5" max="5" width="15.59765625" style="9" bestFit="1" customWidth="1"/>
    <col min="6" max="6" width="13.8984375" style="9" bestFit="1" customWidth="1"/>
    <col min="7" max="7" width="49.59765625" style="2" bestFit="1" customWidth="1"/>
    <col min="8" max="16384" width="10.8984375" style="3"/>
  </cols>
  <sheetData>
    <row r="1" spans="1:13" ht="18.75" customHeight="1" x14ac:dyDescent="0.3">
      <c r="A1" s="168" t="s">
        <v>27</v>
      </c>
      <c r="B1" s="169" t="s">
        <v>4</v>
      </c>
      <c r="C1" s="167" t="s">
        <v>102</v>
      </c>
      <c r="D1" s="170" t="s">
        <v>89</v>
      </c>
      <c r="E1" s="170"/>
      <c r="F1" s="170"/>
      <c r="G1" s="167" t="s">
        <v>101</v>
      </c>
      <c r="J1" s="96" t="s">
        <v>109</v>
      </c>
      <c r="K1" s="97"/>
      <c r="L1" s="97"/>
      <c r="M1" s="97"/>
    </row>
    <row r="2" spans="1:13" s="60" customFormat="1" ht="36" x14ac:dyDescent="0.3">
      <c r="A2" s="168"/>
      <c r="B2" s="169"/>
      <c r="C2" s="167"/>
      <c r="D2" s="67" t="s">
        <v>14</v>
      </c>
      <c r="E2" s="67" t="s">
        <v>15</v>
      </c>
      <c r="F2" s="67" t="s">
        <v>16</v>
      </c>
      <c r="G2" s="167"/>
      <c r="J2" s="98"/>
      <c r="K2" s="3"/>
      <c r="L2" s="3"/>
      <c r="M2" s="3"/>
    </row>
    <row r="3" spans="1:13" ht="18" x14ac:dyDescent="0.3">
      <c r="A3" s="103" t="s">
        <v>12</v>
      </c>
      <c r="B3" s="117">
        <f>SUM(B4:B12)</f>
        <v>50000</v>
      </c>
      <c r="C3" s="117"/>
      <c r="D3" s="117"/>
      <c r="E3" s="117"/>
      <c r="F3" s="117">
        <f>SUM(F4:F12)</f>
        <v>10000</v>
      </c>
      <c r="G3" s="118"/>
      <c r="J3" s="98"/>
    </row>
    <row r="4" spans="1:13" x14ac:dyDescent="0.3">
      <c r="A4" s="57" t="s">
        <v>80</v>
      </c>
      <c r="B4" s="56">
        <v>50000</v>
      </c>
      <c r="C4" s="59" t="s">
        <v>81</v>
      </c>
      <c r="D4" s="65">
        <v>10</v>
      </c>
      <c r="E4" s="65">
        <v>2</v>
      </c>
      <c r="F4" s="66">
        <f t="shared" ref="F4:F11" si="0">IF(B4&gt;0,(B4/D4)*E4,0)</f>
        <v>10000</v>
      </c>
      <c r="G4" s="57" t="s">
        <v>82</v>
      </c>
      <c r="J4" s="98"/>
    </row>
    <row r="5" spans="1:13" x14ac:dyDescent="0.3">
      <c r="A5" s="57"/>
      <c r="B5" s="56"/>
      <c r="C5" s="57"/>
      <c r="D5" s="64"/>
      <c r="E5" s="64"/>
      <c r="F5" s="66">
        <f t="shared" si="0"/>
        <v>0</v>
      </c>
      <c r="G5" s="57" t="s">
        <v>82</v>
      </c>
      <c r="J5" s="98"/>
    </row>
    <row r="6" spans="1:13" x14ac:dyDescent="0.3">
      <c r="A6" s="57"/>
      <c r="B6" s="56"/>
      <c r="C6" s="57"/>
      <c r="D6" s="64"/>
      <c r="E6" s="64"/>
      <c r="F6" s="66">
        <f t="shared" si="0"/>
        <v>0</v>
      </c>
      <c r="G6" s="57"/>
      <c r="J6" s="98"/>
    </row>
    <row r="7" spans="1:13" x14ac:dyDescent="0.3">
      <c r="A7" s="57"/>
      <c r="B7" s="56"/>
      <c r="C7" s="57"/>
      <c r="D7" s="64"/>
      <c r="E7" s="64"/>
      <c r="F7" s="66">
        <f t="shared" si="0"/>
        <v>0</v>
      </c>
      <c r="G7" s="57"/>
      <c r="J7" s="98"/>
    </row>
    <row r="8" spans="1:13" x14ac:dyDescent="0.3">
      <c r="A8" s="57"/>
      <c r="B8" s="56"/>
      <c r="C8" s="57"/>
      <c r="D8" s="64"/>
      <c r="E8" s="64"/>
      <c r="F8" s="66">
        <f t="shared" si="0"/>
        <v>0</v>
      </c>
      <c r="G8" s="57"/>
      <c r="J8" s="98"/>
    </row>
    <row r="9" spans="1:13" x14ac:dyDescent="0.3">
      <c r="A9" s="57"/>
      <c r="B9" s="56"/>
      <c r="C9" s="57"/>
      <c r="D9" s="64"/>
      <c r="E9" s="64"/>
      <c r="F9" s="66">
        <f t="shared" si="0"/>
        <v>0</v>
      </c>
      <c r="G9" s="57"/>
      <c r="J9" s="98"/>
    </row>
    <row r="10" spans="1:13" x14ac:dyDescent="0.3">
      <c r="A10" s="105" t="s">
        <v>93</v>
      </c>
      <c r="B10" s="56"/>
      <c r="C10" s="57"/>
      <c r="D10" s="64"/>
      <c r="E10" s="64"/>
      <c r="F10" s="66">
        <f t="shared" si="0"/>
        <v>0</v>
      </c>
      <c r="G10" s="57"/>
      <c r="J10" s="98"/>
    </row>
    <row r="11" spans="1:13" x14ac:dyDescent="0.3">
      <c r="A11" s="57"/>
      <c r="B11" s="56"/>
      <c r="C11" s="57"/>
      <c r="D11" s="64"/>
      <c r="E11" s="64"/>
      <c r="F11" s="66">
        <f t="shared" si="0"/>
        <v>0</v>
      </c>
      <c r="G11" s="57"/>
      <c r="J11" s="98"/>
    </row>
    <row r="12" spans="1:13" x14ac:dyDescent="0.3">
      <c r="A12" s="57"/>
      <c r="B12" s="56"/>
      <c r="C12" s="57"/>
      <c r="D12" s="64"/>
      <c r="E12" s="64"/>
      <c r="F12" s="66"/>
      <c r="G12" s="57"/>
      <c r="J12" s="98"/>
    </row>
    <row r="13" spans="1:13" ht="18" x14ac:dyDescent="0.3">
      <c r="A13" s="103" t="s">
        <v>26</v>
      </c>
      <c r="B13" s="117">
        <f>SUM(B14:B34)</f>
        <v>106000</v>
      </c>
      <c r="C13" s="117"/>
      <c r="D13" s="117"/>
      <c r="E13" s="117"/>
      <c r="F13" s="117">
        <f t="shared" ref="F13" si="1">SUM(F14:F34)</f>
        <v>64000</v>
      </c>
      <c r="G13" s="118"/>
      <c r="J13" s="98"/>
    </row>
    <row r="14" spans="1:13" ht="46.8" x14ac:dyDescent="0.3">
      <c r="A14" s="57" t="s">
        <v>78</v>
      </c>
      <c r="B14" s="56">
        <v>66000</v>
      </c>
      <c r="C14" s="57" t="s">
        <v>83</v>
      </c>
      <c r="D14" s="64">
        <v>3</v>
      </c>
      <c r="E14" s="64">
        <v>2</v>
      </c>
      <c r="F14" s="66">
        <f t="shared" ref="F14:F34" si="2">IF(B14&gt;0,(B14/D14)*E14,0)</f>
        <v>44000</v>
      </c>
      <c r="G14" s="57" t="s">
        <v>74</v>
      </c>
      <c r="J14" s="98"/>
    </row>
    <row r="15" spans="1:13" x14ac:dyDescent="0.3">
      <c r="A15" s="57" t="s">
        <v>84</v>
      </c>
      <c r="B15" s="56">
        <v>40000</v>
      </c>
      <c r="C15" s="57"/>
      <c r="D15" s="64">
        <v>3</v>
      </c>
      <c r="E15" s="64">
        <v>1.5</v>
      </c>
      <c r="F15" s="66">
        <f t="shared" si="2"/>
        <v>20000</v>
      </c>
      <c r="G15" s="57"/>
      <c r="J15" s="98"/>
    </row>
    <row r="16" spans="1:13" x14ac:dyDescent="0.3">
      <c r="A16" s="57"/>
      <c r="B16" s="58"/>
      <c r="C16" s="59"/>
      <c r="D16" s="64"/>
      <c r="E16" s="64"/>
      <c r="F16" s="66">
        <f t="shared" si="2"/>
        <v>0</v>
      </c>
      <c r="G16" s="57"/>
      <c r="J16" s="98"/>
    </row>
    <row r="17" spans="1:13" x14ac:dyDescent="0.3">
      <c r="A17" s="57"/>
      <c r="B17" s="58"/>
      <c r="C17" s="59"/>
      <c r="D17" s="64"/>
      <c r="E17" s="64"/>
      <c r="F17" s="66">
        <f t="shared" si="2"/>
        <v>0</v>
      </c>
      <c r="G17" s="57"/>
      <c r="J17" s="98"/>
    </row>
    <row r="18" spans="1:13" x14ac:dyDescent="0.3">
      <c r="A18" s="57"/>
      <c r="B18" s="58"/>
      <c r="C18" s="59"/>
      <c r="D18" s="64"/>
      <c r="E18" s="64"/>
      <c r="F18" s="66">
        <f t="shared" si="2"/>
        <v>0</v>
      </c>
      <c r="G18" s="57"/>
      <c r="J18" s="99"/>
      <c r="K18" s="100"/>
      <c r="L18" s="100"/>
      <c r="M18" s="100"/>
    </row>
    <row r="19" spans="1:13" x14ac:dyDescent="0.3">
      <c r="A19" s="57"/>
      <c r="B19" s="58"/>
      <c r="C19" s="59"/>
      <c r="D19" s="64"/>
      <c r="E19" s="64"/>
      <c r="F19" s="66">
        <f t="shared" si="2"/>
        <v>0</v>
      </c>
      <c r="G19" s="57"/>
      <c r="J19" s="98"/>
    </row>
    <row r="20" spans="1:13" x14ac:dyDescent="0.3">
      <c r="A20" s="57"/>
      <c r="B20" s="58"/>
      <c r="C20" s="59"/>
      <c r="D20" s="64"/>
      <c r="E20" s="64"/>
      <c r="F20" s="66">
        <f t="shared" si="2"/>
        <v>0</v>
      </c>
      <c r="G20" s="57"/>
      <c r="J20" s="98"/>
    </row>
    <row r="21" spans="1:13" x14ac:dyDescent="0.3">
      <c r="A21" s="57"/>
      <c r="B21" s="58"/>
      <c r="C21" s="59"/>
      <c r="D21" s="64"/>
      <c r="E21" s="64"/>
      <c r="F21" s="66">
        <f t="shared" si="2"/>
        <v>0</v>
      </c>
      <c r="G21" s="57"/>
      <c r="J21" s="98"/>
    </row>
    <row r="22" spans="1:13" x14ac:dyDescent="0.3">
      <c r="A22" s="57"/>
      <c r="B22" s="58"/>
      <c r="C22" s="59"/>
      <c r="D22" s="64"/>
      <c r="E22" s="64"/>
      <c r="F22" s="66">
        <f t="shared" si="2"/>
        <v>0</v>
      </c>
      <c r="G22" s="57"/>
      <c r="J22" s="98"/>
    </row>
    <row r="23" spans="1:13" x14ac:dyDescent="0.3">
      <c r="A23" s="57"/>
      <c r="B23" s="58"/>
      <c r="C23" s="59"/>
      <c r="D23" s="64"/>
      <c r="E23" s="64"/>
      <c r="F23" s="66">
        <f t="shared" si="2"/>
        <v>0</v>
      </c>
      <c r="G23" s="57"/>
      <c r="J23" s="98"/>
    </row>
    <row r="24" spans="1:13" x14ac:dyDescent="0.3">
      <c r="A24" s="57"/>
      <c r="B24" s="58"/>
      <c r="C24" s="59"/>
      <c r="D24" s="64"/>
      <c r="E24" s="64"/>
      <c r="F24" s="66">
        <f t="shared" si="2"/>
        <v>0</v>
      </c>
      <c r="G24" s="57"/>
      <c r="J24" s="98"/>
    </row>
    <row r="25" spans="1:13" x14ac:dyDescent="0.3">
      <c r="A25" s="57"/>
      <c r="B25" s="58"/>
      <c r="C25" s="59"/>
      <c r="D25" s="64"/>
      <c r="E25" s="64"/>
      <c r="F25" s="66">
        <f t="shared" si="2"/>
        <v>0</v>
      </c>
      <c r="G25" s="57"/>
      <c r="J25" s="98"/>
    </row>
    <row r="26" spans="1:13" x14ac:dyDescent="0.3">
      <c r="A26" s="57"/>
      <c r="B26" s="56"/>
      <c r="C26" s="57"/>
      <c r="D26" s="64"/>
      <c r="E26" s="64"/>
      <c r="F26" s="66">
        <f t="shared" si="2"/>
        <v>0</v>
      </c>
      <c r="G26" s="57"/>
      <c r="J26" s="98"/>
    </row>
    <row r="27" spans="1:13" x14ac:dyDescent="0.3">
      <c r="A27" s="57"/>
      <c r="B27" s="56"/>
      <c r="C27" s="57"/>
      <c r="D27" s="64"/>
      <c r="E27" s="64"/>
      <c r="F27" s="66">
        <f t="shared" si="2"/>
        <v>0</v>
      </c>
      <c r="G27" s="57"/>
      <c r="J27" s="98"/>
    </row>
    <row r="28" spans="1:13" x14ac:dyDescent="0.3">
      <c r="A28" s="57"/>
      <c r="B28" s="56"/>
      <c r="C28" s="57"/>
      <c r="D28" s="64"/>
      <c r="E28" s="64"/>
      <c r="F28" s="66">
        <f t="shared" si="2"/>
        <v>0</v>
      </c>
      <c r="G28" s="57"/>
      <c r="J28" s="98"/>
    </row>
    <row r="29" spans="1:13" x14ac:dyDescent="0.3">
      <c r="A29" s="57"/>
      <c r="B29" s="56"/>
      <c r="C29" s="57"/>
      <c r="D29" s="64"/>
      <c r="E29" s="64"/>
      <c r="F29" s="66">
        <f t="shared" si="2"/>
        <v>0</v>
      </c>
      <c r="G29" s="57"/>
      <c r="J29" s="98"/>
    </row>
    <row r="30" spans="1:13" x14ac:dyDescent="0.3">
      <c r="A30" s="57"/>
      <c r="B30" s="56"/>
      <c r="C30" s="57"/>
      <c r="D30" s="64"/>
      <c r="E30" s="64"/>
      <c r="F30" s="66">
        <f t="shared" si="2"/>
        <v>0</v>
      </c>
      <c r="G30" s="57"/>
      <c r="J30" s="98"/>
    </row>
    <row r="31" spans="1:13" x14ac:dyDescent="0.3">
      <c r="A31" s="57"/>
      <c r="B31" s="56"/>
      <c r="C31" s="57"/>
      <c r="D31" s="64"/>
      <c r="E31" s="64"/>
      <c r="F31" s="66">
        <f t="shared" si="2"/>
        <v>0</v>
      </c>
      <c r="G31" s="57"/>
      <c r="J31" s="98"/>
    </row>
    <row r="32" spans="1:13" x14ac:dyDescent="0.3">
      <c r="A32" s="57"/>
      <c r="B32" s="56"/>
      <c r="C32" s="57"/>
      <c r="D32" s="64"/>
      <c r="E32" s="64"/>
      <c r="F32" s="66">
        <f t="shared" si="2"/>
        <v>0</v>
      </c>
      <c r="G32" s="57"/>
      <c r="J32" s="98"/>
    </row>
    <row r="33" spans="1:10" x14ac:dyDescent="0.3">
      <c r="A33" s="105" t="s">
        <v>93</v>
      </c>
      <c r="B33" s="56"/>
      <c r="C33" s="57"/>
      <c r="D33" s="64"/>
      <c r="E33" s="64"/>
      <c r="F33" s="66">
        <f t="shared" si="2"/>
        <v>0</v>
      </c>
      <c r="G33" s="57"/>
      <c r="J33" s="98"/>
    </row>
    <row r="34" spans="1:10" x14ac:dyDescent="0.3">
      <c r="A34" s="57"/>
      <c r="B34" s="56"/>
      <c r="C34" s="57"/>
      <c r="D34" s="64"/>
      <c r="E34" s="64"/>
      <c r="F34" s="66">
        <f t="shared" si="2"/>
        <v>0</v>
      </c>
      <c r="G34" s="57"/>
      <c r="J34" s="98"/>
    </row>
  </sheetData>
  <mergeCells count="5">
    <mergeCell ref="G1:G2"/>
    <mergeCell ref="A1:A2"/>
    <mergeCell ref="B1:B2"/>
    <mergeCell ref="C1:C2"/>
    <mergeCell ref="D1:F1"/>
  </mergeCells>
  <phoneticPr fontId="2" type="noConversion"/>
  <pageMargins left="0.39370078740157483" right="0.39370078740157483" top="0.59055118110236227" bottom="0.59055118110236227" header="0.19685039370078741" footer="0.19685039370078741"/>
  <pageSetup paperSize="9" scale="75" orientation="landscape" r:id="rId1"/>
  <headerFooter>
    <oddHeader>&amp;L&amp;F | &amp;A&amp;R&amp;D &amp;T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24"/>
  <sheetViews>
    <sheetView showGridLines="0" zoomScale="85" zoomScaleNormal="85" zoomScalePageLayoutView="113" workbookViewId="0">
      <selection activeCell="A2" sqref="A2"/>
    </sheetView>
  </sheetViews>
  <sheetFormatPr defaultColWidth="10.8984375" defaultRowHeight="15.6" x14ac:dyDescent="0.3"/>
  <cols>
    <col min="1" max="1" width="32.69921875" style="1" customWidth="1"/>
    <col min="2" max="2" width="3.5" style="29" customWidth="1"/>
    <col min="3" max="3" width="13.5" style="29" customWidth="1"/>
    <col min="4" max="4" width="15" style="5" customWidth="1"/>
    <col min="5" max="5" width="2.8984375" style="6" customWidth="1"/>
    <col min="6" max="10" width="11.8984375" style="1" customWidth="1"/>
    <col min="11" max="11" width="15.19921875" style="1" customWidth="1"/>
    <col min="12" max="16384" width="10.8984375" style="1"/>
  </cols>
  <sheetData>
    <row r="1" spans="1:11" s="25" customFormat="1" ht="21" customHeight="1" x14ac:dyDescent="0.3">
      <c r="A1" s="23" t="s">
        <v>106</v>
      </c>
      <c r="C1" s="24"/>
      <c r="E1" s="26"/>
    </row>
    <row r="2" spans="1:11" s="25" customFormat="1" ht="21" customHeight="1" x14ac:dyDescent="0.3">
      <c r="A2" s="92" t="s">
        <v>111</v>
      </c>
      <c r="C2" s="24"/>
      <c r="E2" s="26"/>
    </row>
    <row r="3" spans="1:11" s="25" customFormat="1" ht="21" customHeight="1" x14ac:dyDescent="0.3">
      <c r="A3" s="31"/>
      <c r="C3" s="24"/>
      <c r="E3" s="26"/>
      <c r="H3" s="88"/>
    </row>
    <row r="4" spans="1:11" x14ac:dyDescent="0.3">
      <c r="A4" s="75"/>
      <c r="B4" s="45"/>
      <c r="C4" s="45"/>
      <c r="D4" s="37"/>
      <c r="E4" s="28"/>
      <c r="F4" s="76" t="s">
        <v>68</v>
      </c>
      <c r="G4" s="76"/>
      <c r="H4" s="76"/>
      <c r="I4" s="76"/>
      <c r="J4" s="76"/>
      <c r="K4" s="76"/>
    </row>
    <row r="5" spans="1:11" ht="31.2" x14ac:dyDescent="0.3">
      <c r="A5" s="150" t="s">
        <v>132</v>
      </c>
      <c r="B5" s="45"/>
      <c r="C5" s="13" t="s">
        <v>86</v>
      </c>
      <c r="D5" s="13" t="s">
        <v>21</v>
      </c>
      <c r="E5" s="36"/>
      <c r="F5" s="46" t="s">
        <v>7</v>
      </c>
      <c r="G5" s="46" t="s">
        <v>8</v>
      </c>
      <c r="H5" s="46" t="s">
        <v>9</v>
      </c>
      <c r="I5" s="46" t="s">
        <v>24</v>
      </c>
      <c r="J5" s="46" t="s">
        <v>25</v>
      </c>
      <c r="K5" s="46" t="s">
        <v>19</v>
      </c>
    </row>
    <row r="6" spans="1:11" x14ac:dyDescent="0.3">
      <c r="A6" s="77" t="s">
        <v>3</v>
      </c>
      <c r="B6" s="47"/>
      <c r="C6" s="47"/>
      <c r="D6" s="78">
        <f>'2. Personnel Costs'!D2</f>
        <v>992166.66666666663</v>
      </c>
      <c r="E6" s="28"/>
      <c r="F6" s="86">
        <f t="shared" ref="F6:G6" si="0">$D$6/3</f>
        <v>330722.22222222219</v>
      </c>
      <c r="G6" s="86">
        <f t="shared" si="0"/>
        <v>330722.22222222219</v>
      </c>
      <c r="H6" s="86">
        <f>$D$6/3</f>
        <v>330722.22222222219</v>
      </c>
      <c r="I6" s="85"/>
      <c r="J6" s="85"/>
      <c r="K6" s="78">
        <f t="shared" ref="K6:K11" si="1">SUM(F6:J6)</f>
        <v>992166.66666666651</v>
      </c>
    </row>
    <row r="7" spans="1:11" ht="31.2" x14ac:dyDescent="0.3">
      <c r="A7" s="79" t="s">
        <v>6</v>
      </c>
      <c r="B7" s="48"/>
      <c r="C7" s="48"/>
      <c r="D7" s="78">
        <f>D6*0.3</f>
        <v>297650</v>
      </c>
      <c r="E7" s="49"/>
      <c r="F7" s="80">
        <f>F6*0.3</f>
        <v>99216.666666666657</v>
      </c>
      <c r="G7" s="80">
        <f>G6*0.3</f>
        <v>99216.666666666657</v>
      </c>
      <c r="H7" s="80">
        <f>H6*0.3</f>
        <v>99216.666666666657</v>
      </c>
      <c r="I7" s="78">
        <f>I6*0.3</f>
        <v>0</v>
      </c>
      <c r="J7" s="78">
        <f>J6*0.3</f>
        <v>0</v>
      </c>
      <c r="K7" s="78">
        <f t="shared" si="1"/>
        <v>297650</v>
      </c>
    </row>
    <row r="8" spans="1:11" x14ac:dyDescent="0.3">
      <c r="A8" s="77" t="s">
        <v>120</v>
      </c>
      <c r="B8" s="47"/>
      <c r="C8" s="47"/>
      <c r="D8" s="78">
        <f>'3. Consultancy,Travel&amp;Materials'!B3</f>
        <v>104500</v>
      </c>
      <c r="E8" s="28"/>
      <c r="F8" s="86">
        <f>D8*0.6</f>
        <v>62700</v>
      </c>
      <c r="G8" s="86">
        <f>D8*0.3</f>
        <v>31350</v>
      </c>
      <c r="H8" s="86">
        <f>D8*0.1</f>
        <v>10450</v>
      </c>
      <c r="I8" s="85"/>
      <c r="J8" s="85"/>
      <c r="K8" s="78">
        <f t="shared" si="1"/>
        <v>104500</v>
      </c>
    </row>
    <row r="9" spans="1:11" x14ac:dyDescent="0.3">
      <c r="A9" s="77" t="s">
        <v>20</v>
      </c>
      <c r="B9" s="47"/>
      <c r="C9" s="47"/>
      <c r="D9" s="78">
        <f>'3. Consultancy,Travel&amp;Materials'!C3</f>
        <v>40000</v>
      </c>
      <c r="E9" s="28"/>
      <c r="F9" s="86">
        <f>D9</f>
        <v>40000</v>
      </c>
      <c r="G9" s="86">
        <v>0</v>
      </c>
      <c r="H9" s="86"/>
      <c r="I9" s="85"/>
      <c r="J9" s="85"/>
      <c r="K9" s="78">
        <f t="shared" si="1"/>
        <v>40000</v>
      </c>
    </row>
    <row r="10" spans="1:11" x14ac:dyDescent="0.3">
      <c r="A10" s="77" t="s">
        <v>5</v>
      </c>
      <c r="B10" s="47"/>
      <c r="C10" s="47"/>
      <c r="D10" s="78">
        <f>'3. Consultancy,Travel&amp;Materials'!D3</f>
        <v>5000</v>
      </c>
      <c r="E10" s="28"/>
      <c r="F10" s="86"/>
      <c r="G10" s="86">
        <f>D10</f>
        <v>5000</v>
      </c>
      <c r="H10" s="86"/>
      <c r="I10" s="85"/>
      <c r="J10" s="85"/>
      <c r="K10" s="78">
        <f t="shared" si="1"/>
        <v>5000</v>
      </c>
    </row>
    <row r="11" spans="1:11" x14ac:dyDescent="0.3">
      <c r="A11" s="81" t="s">
        <v>66</v>
      </c>
      <c r="B11" s="50"/>
      <c r="C11" s="50"/>
      <c r="D11" s="78">
        <f>SUM(D6:D10)</f>
        <v>1439316.6666666665</v>
      </c>
      <c r="E11" s="28"/>
      <c r="F11" s="78">
        <f>SUM(F6:F10)</f>
        <v>532638.88888888888</v>
      </c>
      <c r="G11" s="78">
        <f>SUM(G6:G10)</f>
        <v>466288.88888888888</v>
      </c>
      <c r="H11" s="78">
        <f>SUM(H6:H10)</f>
        <v>440388.88888888888</v>
      </c>
      <c r="I11" s="78">
        <f>SUM(I6:I10)</f>
        <v>0</v>
      </c>
      <c r="J11" s="78">
        <f>SUM(J6:J10)</f>
        <v>0</v>
      </c>
      <c r="K11" s="78">
        <f t="shared" si="1"/>
        <v>1439316.6666666665</v>
      </c>
    </row>
    <row r="12" spans="1:11" x14ac:dyDescent="0.3">
      <c r="A12" s="82"/>
      <c r="B12" s="51"/>
      <c r="C12" s="51"/>
      <c r="D12" s="37"/>
      <c r="E12" s="28"/>
      <c r="F12" s="37"/>
      <c r="G12" s="37"/>
      <c r="H12" s="37"/>
      <c r="I12" s="37"/>
      <c r="J12" s="37"/>
      <c r="K12" s="34"/>
    </row>
    <row r="13" spans="1:11" x14ac:dyDescent="0.3">
      <c r="A13" s="77" t="s">
        <v>85</v>
      </c>
      <c r="B13" s="47"/>
      <c r="C13" s="95" t="s">
        <v>86</v>
      </c>
      <c r="D13" s="95" t="s">
        <v>89</v>
      </c>
      <c r="E13" s="28"/>
      <c r="F13" s="37"/>
      <c r="G13" s="37"/>
      <c r="H13" s="37"/>
      <c r="I13" s="37"/>
      <c r="J13" s="37"/>
      <c r="K13" s="34"/>
    </row>
    <row r="14" spans="1:11" x14ac:dyDescent="0.3">
      <c r="A14" s="83" t="s">
        <v>10</v>
      </c>
      <c r="B14" s="52"/>
      <c r="C14" s="78">
        <f>'4.Capital-Buildings &amp; Equipment'!B3</f>
        <v>50000</v>
      </c>
      <c r="D14" s="78">
        <f>'4.Capital-Buildings &amp; Equipment'!F3</f>
        <v>10000</v>
      </c>
      <c r="E14" s="28"/>
      <c r="F14" s="87">
        <f>$D$14/3</f>
        <v>3333.3333333333335</v>
      </c>
      <c r="G14" s="87">
        <f t="shared" ref="G14:H14" si="2">$D$14/3</f>
        <v>3333.3333333333335</v>
      </c>
      <c r="H14" s="87">
        <f t="shared" si="2"/>
        <v>3333.3333333333335</v>
      </c>
      <c r="I14" s="85"/>
      <c r="J14" s="85"/>
      <c r="K14" s="78">
        <f>SUM(F14:J14)</f>
        <v>10000</v>
      </c>
    </row>
    <row r="15" spans="1:11" x14ac:dyDescent="0.3">
      <c r="A15" s="83" t="s">
        <v>11</v>
      </c>
      <c r="B15" s="52"/>
      <c r="C15" s="78">
        <f>'4.Capital-Buildings &amp; Equipment'!B13</f>
        <v>106000</v>
      </c>
      <c r="D15" s="78">
        <f>'4.Capital-Buildings &amp; Equipment'!F13</f>
        <v>64000</v>
      </c>
      <c r="E15" s="28"/>
      <c r="F15" s="87">
        <f>$D$15/3</f>
        <v>21333.333333333332</v>
      </c>
      <c r="G15" s="87">
        <f t="shared" ref="G15:H15" si="3">$D$15/3</f>
        <v>21333.333333333332</v>
      </c>
      <c r="H15" s="87">
        <f t="shared" si="3"/>
        <v>21333.333333333332</v>
      </c>
      <c r="I15" s="85"/>
      <c r="J15" s="85"/>
      <c r="K15" s="78">
        <f>SUM(F15:J15)</f>
        <v>64000</v>
      </c>
    </row>
    <row r="16" spans="1:11" x14ac:dyDescent="0.3">
      <c r="A16" s="84" t="s">
        <v>17</v>
      </c>
      <c r="B16" s="53"/>
      <c r="C16" s="78">
        <f>SUM(C14:C15)</f>
        <v>156000</v>
      </c>
      <c r="D16" s="78">
        <f>SUM(D14:D15)</f>
        <v>74000</v>
      </c>
      <c r="E16" s="28"/>
      <c r="F16" s="78">
        <f>SUM(F14:F15)</f>
        <v>24666.666666666664</v>
      </c>
      <c r="G16" s="78">
        <f>SUM(G14:G15)</f>
        <v>24666.666666666664</v>
      </c>
      <c r="H16" s="78">
        <f>SUM(H14:H15)</f>
        <v>24666.666666666664</v>
      </c>
      <c r="I16" s="78">
        <f>SUM(I14:I15)</f>
        <v>0</v>
      </c>
      <c r="J16" s="78">
        <f>SUM(J14:J15)</f>
        <v>0</v>
      </c>
      <c r="K16" s="78">
        <f>SUM(F16:J16)</f>
        <v>74000</v>
      </c>
    </row>
    <row r="17" spans="1:11" x14ac:dyDescent="0.3">
      <c r="A17" s="34"/>
      <c r="B17" s="45"/>
      <c r="C17" s="37"/>
      <c r="D17" s="37"/>
      <c r="E17" s="28"/>
      <c r="F17" s="37"/>
      <c r="G17" s="37"/>
      <c r="H17" s="37"/>
      <c r="I17" s="37"/>
      <c r="J17" s="37"/>
      <c r="K17" s="34"/>
    </row>
    <row r="18" spans="1:11" x14ac:dyDescent="0.3">
      <c r="A18" s="82" t="s">
        <v>87</v>
      </c>
      <c r="B18" s="51"/>
      <c r="C18" s="78">
        <f>D11+C16</f>
        <v>1595316.6666666665</v>
      </c>
      <c r="D18" s="78">
        <f>D11+D16</f>
        <v>1513316.6666666665</v>
      </c>
      <c r="E18" s="28"/>
      <c r="F18" s="78">
        <f>F11+F16</f>
        <v>557305.5555555555</v>
      </c>
      <c r="G18" s="78">
        <f>G11+G16</f>
        <v>490955.55555555556</v>
      </c>
      <c r="H18" s="78">
        <f>H11+H16</f>
        <v>465055.55555555556</v>
      </c>
      <c r="I18" s="78">
        <f>I11+I16</f>
        <v>0</v>
      </c>
      <c r="J18" s="78">
        <f>J11+J16</f>
        <v>0</v>
      </c>
      <c r="K18" s="78">
        <f>SUM(F18:J18)</f>
        <v>1513316.6666666665</v>
      </c>
    </row>
    <row r="19" spans="1:11" x14ac:dyDescent="0.3">
      <c r="A19" s="34"/>
      <c r="B19" s="45"/>
      <c r="C19" s="45"/>
      <c r="D19" s="37"/>
      <c r="E19" s="28"/>
      <c r="F19" s="37"/>
      <c r="G19" s="37"/>
      <c r="H19" s="37"/>
      <c r="I19" s="37"/>
      <c r="J19" s="37"/>
      <c r="K19" s="34"/>
    </row>
    <row r="20" spans="1:11" x14ac:dyDescent="0.3">
      <c r="A20" s="82"/>
      <c r="B20" s="51"/>
      <c r="C20" s="1"/>
      <c r="D20" s="34"/>
      <c r="E20" s="28"/>
      <c r="F20" s="37"/>
      <c r="G20" s="37"/>
      <c r="H20" s="37"/>
      <c r="I20" s="37"/>
      <c r="J20" s="37"/>
      <c r="K20" s="34"/>
    </row>
    <row r="21" spans="1:11" ht="16.2" thickBot="1" x14ac:dyDescent="0.35">
      <c r="A21" s="8"/>
      <c r="B21" s="30"/>
      <c r="C21" s="32"/>
      <c r="D21" s="1"/>
      <c r="F21" s="5"/>
      <c r="G21" s="5"/>
      <c r="H21" s="5"/>
      <c r="I21" s="5"/>
      <c r="J21" s="5"/>
    </row>
    <row r="22" spans="1:11" x14ac:dyDescent="0.3">
      <c r="A22" s="69" t="s">
        <v>103</v>
      </c>
      <c r="B22" s="43"/>
      <c r="C22" s="43"/>
      <c r="D22" s="44"/>
      <c r="E22" s="35"/>
      <c r="F22" s="151"/>
      <c r="G22" s="70"/>
    </row>
    <row r="23" spans="1:11" x14ac:dyDescent="0.3">
      <c r="A23" s="71" t="s">
        <v>104</v>
      </c>
      <c r="B23" s="45"/>
      <c r="C23" s="45"/>
      <c r="D23" s="37"/>
      <c r="E23" s="28"/>
      <c r="F23" s="34"/>
      <c r="G23" s="38"/>
    </row>
    <row r="24" spans="1:11" ht="16.2" thickBot="1" x14ac:dyDescent="0.35">
      <c r="A24" s="72" t="s">
        <v>110</v>
      </c>
      <c r="B24" s="73"/>
      <c r="C24" s="73"/>
      <c r="D24" s="55"/>
      <c r="E24" s="54"/>
      <c r="F24" s="152"/>
      <c r="G24" s="39"/>
    </row>
  </sheetData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"/>
  <sheetViews>
    <sheetView showGridLines="0" workbookViewId="0">
      <selection activeCell="D17" sqref="D17"/>
    </sheetView>
  </sheetViews>
  <sheetFormatPr defaultColWidth="11" defaultRowHeight="15.6" x14ac:dyDescent="0.3"/>
  <cols>
    <col min="1" max="1" width="21" customWidth="1"/>
    <col min="2" max="2" width="13.796875" customWidth="1"/>
    <col min="3" max="3" width="13.59765625" style="27" customWidth="1"/>
    <col min="4" max="4" width="11.69921875" customWidth="1"/>
    <col min="5" max="5" width="8.09765625" style="11" customWidth="1"/>
    <col min="6" max="6" width="13.09765625" customWidth="1"/>
  </cols>
  <sheetData>
    <row r="2" spans="1:11" x14ac:dyDescent="0.3">
      <c r="A2" s="1"/>
      <c r="B2" s="5"/>
      <c r="C2" s="5"/>
      <c r="D2" s="6"/>
      <c r="E2" s="7"/>
      <c r="F2" s="6"/>
      <c r="G2" s="171" t="s">
        <v>107</v>
      </c>
      <c r="H2" s="171"/>
      <c r="I2" s="171"/>
      <c r="J2" s="171"/>
      <c r="K2" s="171"/>
    </row>
    <row r="3" spans="1:11" ht="27.6" x14ac:dyDescent="0.3">
      <c r="A3" s="14"/>
      <c r="B3" s="13" t="s">
        <v>86</v>
      </c>
      <c r="C3" s="13" t="s">
        <v>21</v>
      </c>
      <c r="D3" s="13" t="s">
        <v>22</v>
      </c>
      <c r="E3" s="13" t="s">
        <v>23</v>
      </c>
      <c r="F3" s="13" t="s">
        <v>105</v>
      </c>
      <c r="G3" s="46" t="s">
        <v>7</v>
      </c>
      <c r="H3" s="46" t="s">
        <v>8</v>
      </c>
      <c r="I3" s="46" t="s">
        <v>9</v>
      </c>
      <c r="J3" s="46" t="s">
        <v>24</v>
      </c>
      <c r="K3" s="46" t="s">
        <v>25</v>
      </c>
    </row>
    <row r="4" spans="1:11" x14ac:dyDescent="0.3">
      <c r="A4" s="15" t="s">
        <v>3</v>
      </c>
      <c r="B4" s="102"/>
      <c r="C4" s="78">
        <f>'2. Personnel Costs'!D2</f>
        <v>992166.66666666663</v>
      </c>
      <c r="D4" s="109">
        <f>C4</f>
        <v>992166.66666666663</v>
      </c>
      <c r="E4" s="110">
        <f>D4/D$16</f>
        <v>0.65562396061630634</v>
      </c>
      <c r="F4" s="122">
        <f>C4-D4</f>
        <v>0</v>
      </c>
      <c r="G4" s="108">
        <v>0</v>
      </c>
      <c r="H4" s="86">
        <v>0</v>
      </c>
      <c r="I4" s="86">
        <v>0</v>
      </c>
      <c r="J4" s="85">
        <v>0</v>
      </c>
      <c r="K4" s="85">
        <v>0</v>
      </c>
    </row>
    <row r="5" spans="1:11" x14ac:dyDescent="0.3">
      <c r="A5" s="16" t="s">
        <v>64</v>
      </c>
      <c r="B5" s="102"/>
      <c r="C5" s="78">
        <f>C4*0.3</f>
        <v>297650</v>
      </c>
      <c r="D5" s="109">
        <f t="shared" ref="D5:D8" si="0">C5</f>
        <v>297650</v>
      </c>
      <c r="E5" s="110">
        <f>D5/D$16</f>
        <v>0.19668718818489192</v>
      </c>
      <c r="F5" s="109">
        <f t="shared" ref="F5:F8" si="1">C5-D5</f>
        <v>0</v>
      </c>
      <c r="G5" s="80">
        <f>G4*0.3</f>
        <v>0</v>
      </c>
      <c r="H5" s="80">
        <f>H4*0.3</f>
        <v>0</v>
      </c>
      <c r="I5" s="80">
        <f>I4*0.3</f>
        <v>0</v>
      </c>
      <c r="J5" s="78">
        <f>J4*0.3</f>
        <v>0</v>
      </c>
      <c r="K5" s="78">
        <f>K4*0.3</f>
        <v>0</v>
      </c>
    </row>
    <row r="6" spans="1:11" x14ac:dyDescent="0.3">
      <c r="A6" s="15" t="s">
        <v>120</v>
      </c>
      <c r="B6" s="102"/>
      <c r="C6" s="78">
        <f>'3. Consultancy,Travel&amp;Materials'!B3</f>
        <v>104500</v>
      </c>
      <c r="D6" s="109">
        <f t="shared" si="0"/>
        <v>104500</v>
      </c>
      <c r="E6" s="110">
        <f>D6/D$16</f>
        <v>6.9053623938589645E-2</v>
      </c>
      <c r="F6" s="122">
        <f t="shared" si="1"/>
        <v>0</v>
      </c>
      <c r="G6" s="108">
        <v>0</v>
      </c>
      <c r="H6" s="86">
        <v>0</v>
      </c>
      <c r="I6" s="86">
        <v>0</v>
      </c>
      <c r="J6" s="85">
        <v>0</v>
      </c>
      <c r="K6" s="85">
        <v>0</v>
      </c>
    </row>
    <row r="7" spans="1:11" x14ac:dyDescent="0.3">
      <c r="A7" s="15" t="s">
        <v>20</v>
      </c>
      <c r="B7" s="102"/>
      <c r="C7" s="78">
        <f>'3. Consultancy,Travel&amp;Materials'!C3</f>
        <v>40000</v>
      </c>
      <c r="D7" s="109">
        <f t="shared" si="0"/>
        <v>40000</v>
      </c>
      <c r="E7" s="110">
        <f>D7/D$16</f>
        <v>2.6432009163096511E-2</v>
      </c>
      <c r="F7" s="122">
        <f t="shared" si="1"/>
        <v>0</v>
      </c>
      <c r="G7" s="108">
        <v>0</v>
      </c>
      <c r="H7" s="86">
        <v>0</v>
      </c>
      <c r="I7" s="86">
        <v>0</v>
      </c>
      <c r="J7" s="86">
        <v>0</v>
      </c>
      <c r="K7" s="86">
        <v>0</v>
      </c>
    </row>
    <row r="8" spans="1:11" x14ac:dyDescent="0.3">
      <c r="A8" s="15" t="s">
        <v>5</v>
      </c>
      <c r="B8" s="102"/>
      <c r="C8" s="78">
        <f>'3. Consultancy,Travel&amp;Materials'!D3</f>
        <v>5000</v>
      </c>
      <c r="D8" s="109">
        <f t="shared" si="0"/>
        <v>5000</v>
      </c>
      <c r="E8" s="110">
        <f>D8/D$16</f>
        <v>3.3040011453870639E-3</v>
      </c>
      <c r="F8" s="122">
        <f t="shared" si="1"/>
        <v>0</v>
      </c>
      <c r="G8" s="108">
        <v>0</v>
      </c>
      <c r="H8" s="86">
        <v>0</v>
      </c>
      <c r="I8" s="86">
        <v>0</v>
      </c>
      <c r="J8" s="86">
        <v>0</v>
      </c>
      <c r="K8" s="86">
        <v>0</v>
      </c>
    </row>
    <row r="9" spans="1:11" x14ac:dyDescent="0.3">
      <c r="A9" s="17" t="s">
        <v>66</v>
      </c>
      <c r="B9" s="102"/>
      <c r="C9" s="78">
        <f t="shared" ref="C9:K9" si="2">SUM(C4:C8)</f>
        <v>1439316.6666666665</v>
      </c>
      <c r="D9" s="101">
        <f t="shared" si="2"/>
        <v>1439316.6666666665</v>
      </c>
      <c r="E9" s="111">
        <f t="shared" si="2"/>
        <v>0.9511007830482715</v>
      </c>
      <c r="F9" s="101">
        <f t="shared" si="2"/>
        <v>0</v>
      </c>
      <c r="G9" s="78">
        <f t="shared" si="2"/>
        <v>0</v>
      </c>
      <c r="H9" s="78">
        <f t="shared" si="2"/>
        <v>0</v>
      </c>
      <c r="I9" s="78">
        <f t="shared" si="2"/>
        <v>0</v>
      </c>
      <c r="J9" s="78">
        <f t="shared" si="2"/>
        <v>0</v>
      </c>
      <c r="K9" s="78">
        <f t="shared" si="2"/>
        <v>0</v>
      </c>
    </row>
    <row r="10" spans="1:11" x14ac:dyDescent="0.3">
      <c r="A10" s="18"/>
      <c r="B10" s="19"/>
      <c r="C10" s="19"/>
      <c r="D10" s="20"/>
      <c r="E10" s="21"/>
      <c r="F10" s="20"/>
      <c r="G10" s="37"/>
      <c r="H10" s="37"/>
      <c r="I10" s="37"/>
      <c r="J10" s="37"/>
      <c r="K10" s="37"/>
    </row>
    <row r="11" spans="1:11" x14ac:dyDescent="0.3">
      <c r="A11" s="74" t="s">
        <v>65</v>
      </c>
      <c r="B11" s="95" t="s">
        <v>86</v>
      </c>
      <c r="C11" s="95" t="s">
        <v>89</v>
      </c>
      <c r="D11" s="20"/>
      <c r="E11" s="21"/>
      <c r="F11" s="20"/>
      <c r="G11" s="37"/>
      <c r="H11" s="37"/>
      <c r="I11" s="37"/>
      <c r="J11" s="37"/>
      <c r="K11" s="37"/>
    </row>
    <row r="12" spans="1:11" x14ac:dyDescent="0.3">
      <c r="A12" s="22" t="s">
        <v>10</v>
      </c>
      <c r="B12" s="78">
        <f>'4.Capital-Buildings &amp; Equipment'!B3</f>
        <v>50000</v>
      </c>
      <c r="C12" s="78">
        <f>'4.Capital-Buildings &amp; Equipment'!F3</f>
        <v>10000</v>
      </c>
      <c r="D12" s="109">
        <f>C12</f>
        <v>10000</v>
      </c>
      <c r="E12" s="110">
        <f>D12/D$16</f>
        <v>6.6080022907741278E-3</v>
      </c>
      <c r="F12" s="122">
        <f>C12-D12</f>
        <v>0</v>
      </c>
      <c r="G12" s="112">
        <v>0</v>
      </c>
      <c r="H12" s="87">
        <v>0</v>
      </c>
      <c r="I12" s="87">
        <v>0</v>
      </c>
      <c r="J12" s="87">
        <v>0</v>
      </c>
      <c r="K12" s="87">
        <v>0</v>
      </c>
    </row>
    <row r="13" spans="1:11" x14ac:dyDescent="0.3">
      <c r="A13" s="22" t="s">
        <v>11</v>
      </c>
      <c r="B13" s="78">
        <f>'4.Capital-Buildings &amp; Equipment'!B13</f>
        <v>106000</v>
      </c>
      <c r="C13" s="78">
        <f>'4.Capital-Buildings &amp; Equipment'!F13</f>
        <v>64000</v>
      </c>
      <c r="D13" s="109">
        <f>C13</f>
        <v>64000</v>
      </c>
      <c r="E13" s="110">
        <f>D13/D$16</f>
        <v>4.2291214660954417E-2</v>
      </c>
      <c r="F13" s="122">
        <f>C13-D13</f>
        <v>0</v>
      </c>
      <c r="G13" s="112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x14ac:dyDescent="0.3">
      <c r="A14" s="17" t="s">
        <v>17</v>
      </c>
      <c r="B14" s="78">
        <f t="shared" ref="B14:K14" si="3">SUM(B12:B13)</f>
        <v>156000</v>
      </c>
      <c r="C14" s="78">
        <f t="shared" ref="C14" si="4">SUM(C12:C13)</f>
        <v>74000</v>
      </c>
      <c r="D14" s="101">
        <f t="shared" si="3"/>
        <v>74000</v>
      </c>
      <c r="E14" s="111">
        <f t="shared" si="3"/>
        <v>4.8899216951728545E-2</v>
      </c>
      <c r="F14" s="101">
        <f t="shared" si="3"/>
        <v>0</v>
      </c>
      <c r="G14" s="78">
        <f t="shared" si="3"/>
        <v>0</v>
      </c>
      <c r="H14" s="78">
        <f t="shared" si="3"/>
        <v>0</v>
      </c>
      <c r="I14" s="78">
        <f t="shared" si="3"/>
        <v>0</v>
      </c>
      <c r="J14" s="78">
        <f t="shared" si="3"/>
        <v>0</v>
      </c>
      <c r="K14" s="78">
        <f t="shared" si="3"/>
        <v>0</v>
      </c>
    </row>
    <row r="15" spans="1:11" x14ac:dyDescent="0.3">
      <c r="A15" s="14"/>
      <c r="B15" s="114"/>
      <c r="C15" s="114"/>
      <c r="D15" s="109"/>
      <c r="E15" s="115"/>
      <c r="F15" s="109"/>
      <c r="G15" s="37"/>
      <c r="H15" s="37"/>
      <c r="I15" s="37"/>
      <c r="J15" s="37"/>
      <c r="K15" s="37"/>
    </row>
    <row r="16" spans="1:11" x14ac:dyDescent="0.3">
      <c r="A16" s="18" t="s">
        <v>18</v>
      </c>
      <c r="B16" s="78">
        <f>B9+B14+C9</f>
        <v>1595316.6666666665</v>
      </c>
      <c r="C16" s="78">
        <f t="shared" ref="C16" si="5">C9+C14</f>
        <v>1513316.6666666665</v>
      </c>
      <c r="D16" s="78">
        <f t="shared" ref="D16:K16" si="6">D9+D14</f>
        <v>1513316.6666666665</v>
      </c>
      <c r="E16" s="116">
        <f t="shared" si="6"/>
        <v>1</v>
      </c>
      <c r="F16" s="123">
        <f t="shared" si="6"/>
        <v>0</v>
      </c>
      <c r="G16" s="113">
        <f t="shared" si="6"/>
        <v>0</v>
      </c>
      <c r="H16" s="10">
        <f t="shared" si="6"/>
        <v>0</v>
      </c>
      <c r="I16" s="10">
        <f t="shared" si="6"/>
        <v>0</v>
      </c>
      <c r="J16" s="10">
        <f t="shared" si="6"/>
        <v>0</v>
      </c>
      <c r="K16" s="10">
        <f t="shared" si="6"/>
        <v>0</v>
      </c>
    </row>
  </sheetData>
  <mergeCells count="1">
    <mergeCell ref="G2:K2"/>
  </mergeCells>
  <phoneticPr fontId="2" type="noConversion"/>
  <pageMargins left="0.39000000000000007" right="0.39000000000000007" top="0.78740157480314965" bottom="0.39000000000000007" header="0.39370078740157483" footer="0.30000000000000004"/>
  <pageSetup paperSize="9" scale="95" orientation="landscape" r:id="rId1"/>
  <headerFooter>
    <oddHeader>&amp;L&amp;F | &amp;A&amp;R&amp;D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showGridLines="0" workbookViewId="0">
      <selection activeCell="A2" sqref="A2"/>
    </sheetView>
  </sheetViews>
  <sheetFormatPr defaultColWidth="11" defaultRowHeight="15.6" x14ac:dyDescent="0.3"/>
  <cols>
    <col min="1" max="1" width="21" style="27" customWidth="1"/>
    <col min="2" max="2" width="13.796875" style="27" customWidth="1"/>
    <col min="3" max="3" width="13.59765625" style="27" customWidth="1"/>
    <col min="4" max="4" width="11.69921875" style="27" customWidth="1"/>
    <col min="5" max="5" width="8.09765625" style="11" customWidth="1"/>
    <col min="6" max="6" width="13.09765625" style="27" customWidth="1"/>
    <col min="7" max="16384" width="11" style="27"/>
  </cols>
  <sheetData>
    <row r="1" spans="1:11" x14ac:dyDescent="0.3">
      <c r="A1" s="27" t="s">
        <v>121</v>
      </c>
    </row>
    <row r="2" spans="1:11" x14ac:dyDescent="0.3">
      <c r="A2" s="27" t="s">
        <v>130</v>
      </c>
    </row>
    <row r="5" spans="1:11" x14ac:dyDescent="0.3">
      <c r="B5" s="5"/>
      <c r="C5" s="5"/>
      <c r="D5" s="6"/>
      <c r="E5" s="7"/>
      <c r="F5" s="6"/>
      <c r="G5" s="171" t="s">
        <v>107</v>
      </c>
      <c r="H5" s="171"/>
      <c r="I5" s="171"/>
      <c r="J5" s="171"/>
      <c r="K5" s="171"/>
    </row>
    <row r="6" spans="1:11" ht="31.2" x14ac:dyDescent="0.3">
      <c r="A6" s="125" t="s">
        <v>129</v>
      </c>
      <c r="B6" s="13" t="s">
        <v>86</v>
      </c>
      <c r="C6" s="13" t="s">
        <v>21</v>
      </c>
      <c r="D6" s="13" t="s">
        <v>22</v>
      </c>
      <c r="E6" s="13" t="s">
        <v>23</v>
      </c>
      <c r="F6" s="13" t="s">
        <v>105</v>
      </c>
      <c r="G6" s="46" t="s">
        <v>7</v>
      </c>
      <c r="H6" s="46" t="s">
        <v>8</v>
      </c>
      <c r="I6" s="46" t="s">
        <v>9</v>
      </c>
      <c r="J6" s="46" t="s">
        <v>24</v>
      </c>
      <c r="K6" s="46" t="s">
        <v>25</v>
      </c>
    </row>
    <row r="7" spans="1:11" x14ac:dyDescent="0.3">
      <c r="A7" s="15" t="s">
        <v>3</v>
      </c>
      <c r="B7" s="102"/>
      <c r="C7" s="78">
        <f>'2. Personnel Costs'!D2</f>
        <v>992166.66666666663</v>
      </c>
      <c r="D7" s="109">
        <f>C7</f>
        <v>992166.66666666663</v>
      </c>
      <c r="E7" s="110">
        <f>D7/D$19</f>
        <v>0.65562396061630634</v>
      </c>
      <c r="F7" s="122">
        <f>C7-D7</f>
        <v>0</v>
      </c>
      <c r="G7" s="108">
        <v>0</v>
      </c>
      <c r="H7" s="86">
        <v>0</v>
      </c>
      <c r="I7" s="86">
        <v>0</v>
      </c>
      <c r="J7" s="85">
        <v>0</v>
      </c>
      <c r="K7" s="85">
        <v>0</v>
      </c>
    </row>
    <row r="8" spans="1:11" x14ac:dyDescent="0.3">
      <c r="A8" s="16" t="s">
        <v>64</v>
      </c>
      <c r="B8" s="102"/>
      <c r="C8" s="78">
        <f>C7*0.3</f>
        <v>297650</v>
      </c>
      <c r="D8" s="109">
        <f t="shared" ref="D8:D11" si="0">C8</f>
        <v>297650</v>
      </c>
      <c r="E8" s="110">
        <f>D8/D$19</f>
        <v>0.19668718818489192</v>
      </c>
      <c r="F8" s="109">
        <f t="shared" ref="F8:F11" si="1">C8-D8</f>
        <v>0</v>
      </c>
      <c r="G8" s="80">
        <f>G7*0.3</f>
        <v>0</v>
      </c>
      <c r="H8" s="80">
        <f>H7*0.3</f>
        <v>0</v>
      </c>
      <c r="I8" s="80">
        <f>I7*0.3</f>
        <v>0</v>
      </c>
      <c r="J8" s="78">
        <f>J7*0.3</f>
        <v>0</v>
      </c>
      <c r="K8" s="78">
        <f>K7*0.3</f>
        <v>0</v>
      </c>
    </row>
    <row r="9" spans="1:11" x14ac:dyDescent="0.3">
      <c r="A9" s="15" t="s">
        <v>120</v>
      </c>
      <c r="B9" s="102"/>
      <c r="C9" s="78">
        <f>'3. Consultancy,Travel&amp;Materials'!B3</f>
        <v>104500</v>
      </c>
      <c r="D9" s="109">
        <f t="shared" si="0"/>
        <v>104500</v>
      </c>
      <c r="E9" s="110">
        <f>D9/D$19</f>
        <v>6.9053623938589645E-2</v>
      </c>
      <c r="F9" s="122">
        <f t="shared" si="1"/>
        <v>0</v>
      </c>
      <c r="G9" s="108">
        <v>0</v>
      </c>
      <c r="H9" s="86">
        <v>0</v>
      </c>
      <c r="I9" s="86">
        <v>0</v>
      </c>
      <c r="J9" s="85">
        <v>0</v>
      </c>
      <c r="K9" s="85">
        <v>0</v>
      </c>
    </row>
    <row r="10" spans="1:11" x14ac:dyDescent="0.3">
      <c r="A10" s="15" t="s">
        <v>20</v>
      </c>
      <c r="B10" s="102"/>
      <c r="C10" s="78">
        <f>'3. Consultancy,Travel&amp;Materials'!C3</f>
        <v>40000</v>
      </c>
      <c r="D10" s="109">
        <f t="shared" si="0"/>
        <v>40000</v>
      </c>
      <c r="E10" s="110">
        <f>D10/D$19</f>
        <v>2.6432009163096511E-2</v>
      </c>
      <c r="F10" s="122">
        <f t="shared" si="1"/>
        <v>0</v>
      </c>
      <c r="G10" s="108">
        <v>0</v>
      </c>
      <c r="H10" s="86">
        <v>0</v>
      </c>
      <c r="I10" s="86">
        <v>0</v>
      </c>
      <c r="J10" s="86">
        <v>0</v>
      </c>
      <c r="K10" s="86">
        <v>0</v>
      </c>
    </row>
    <row r="11" spans="1:11" x14ac:dyDescent="0.3">
      <c r="A11" s="15" t="s">
        <v>5</v>
      </c>
      <c r="B11" s="102"/>
      <c r="C11" s="78">
        <f>'3. Consultancy,Travel&amp;Materials'!D3</f>
        <v>5000</v>
      </c>
      <c r="D11" s="109">
        <f t="shared" si="0"/>
        <v>5000</v>
      </c>
      <c r="E11" s="110">
        <f>D11/D$19</f>
        <v>3.3040011453870639E-3</v>
      </c>
      <c r="F11" s="122">
        <f t="shared" si="1"/>
        <v>0</v>
      </c>
      <c r="G11" s="108">
        <v>0</v>
      </c>
      <c r="H11" s="86">
        <v>0</v>
      </c>
      <c r="I11" s="86">
        <v>0</v>
      </c>
      <c r="J11" s="86">
        <v>0</v>
      </c>
      <c r="K11" s="86">
        <v>0</v>
      </c>
    </row>
    <row r="12" spans="1:11" x14ac:dyDescent="0.3">
      <c r="A12" s="17" t="s">
        <v>66</v>
      </c>
      <c r="B12" s="102"/>
      <c r="C12" s="78">
        <f t="shared" ref="C12:K12" si="2">SUM(C7:C11)</f>
        <v>1439316.6666666665</v>
      </c>
      <c r="D12" s="101">
        <f t="shared" si="2"/>
        <v>1439316.6666666665</v>
      </c>
      <c r="E12" s="111">
        <f t="shared" si="2"/>
        <v>0.9511007830482715</v>
      </c>
      <c r="F12" s="101">
        <f t="shared" si="2"/>
        <v>0</v>
      </c>
      <c r="G12" s="78">
        <f t="shared" si="2"/>
        <v>0</v>
      </c>
      <c r="H12" s="78">
        <f t="shared" si="2"/>
        <v>0</v>
      </c>
      <c r="I12" s="78">
        <f t="shared" si="2"/>
        <v>0</v>
      </c>
      <c r="J12" s="78">
        <f t="shared" si="2"/>
        <v>0</v>
      </c>
      <c r="K12" s="78">
        <f t="shared" si="2"/>
        <v>0</v>
      </c>
    </row>
    <row r="13" spans="1:11" x14ac:dyDescent="0.3">
      <c r="A13" s="18"/>
      <c r="B13" s="19"/>
      <c r="C13" s="19"/>
      <c r="D13" s="20"/>
      <c r="E13" s="21"/>
      <c r="F13" s="20"/>
      <c r="G13" s="37"/>
      <c r="H13" s="37"/>
      <c r="I13" s="37"/>
      <c r="J13" s="37"/>
      <c r="K13" s="37"/>
    </row>
    <row r="14" spans="1:11" x14ac:dyDescent="0.3">
      <c r="A14" s="74" t="s">
        <v>65</v>
      </c>
      <c r="B14" s="95" t="s">
        <v>86</v>
      </c>
      <c r="C14" s="95" t="s">
        <v>89</v>
      </c>
      <c r="D14" s="20"/>
      <c r="E14" s="21"/>
      <c r="F14" s="20"/>
      <c r="G14" s="37"/>
      <c r="H14" s="37"/>
      <c r="I14" s="37"/>
      <c r="J14" s="37"/>
      <c r="K14" s="37"/>
    </row>
    <row r="15" spans="1:11" x14ac:dyDescent="0.3">
      <c r="A15" s="22" t="s">
        <v>10</v>
      </c>
      <c r="B15" s="78">
        <f>'4.Capital-Buildings &amp; Equipment'!B3</f>
        <v>50000</v>
      </c>
      <c r="C15" s="78">
        <f>'4.Capital-Buildings &amp; Equipment'!F3</f>
        <v>10000</v>
      </c>
      <c r="D15" s="109">
        <f>C15</f>
        <v>10000</v>
      </c>
      <c r="E15" s="110">
        <f>D15/D$19</f>
        <v>6.6080022907741278E-3</v>
      </c>
      <c r="F15" s="122">
        <f>C15-D15</f>
        <v>0</v>
      </c>
      <c r="G15" s="112">
        <v>0</v>
      </c>
      <c r="H15" s="87">
        <v>0</v>
      </c>
      <c r="I15" s="87">
        <v>0</v>
      </c>
      <c r="J15" s="87">
        <v>0</v>
      </c>
      <c r="K15" s="87">
        <v>0</v>
      </c>
    </row>
    <row r="16" spans="1:11" x14ac:dyDescent="0.3">
      <c r="A16" s="22" t="s">
        <v>11</v>
      </c>
      <c r="B16" s="78">
        <f>'4.Capital-Buildings &amp; Equipment'!B13</f>
        <v>106000</v>
      </c>
      <c r="C16" s="78">
        <f>'4.Capital-Buildings &amp; Equipment'!F13</f>
        <v>64000</v>
      </c>
      <c r="D16" s="109">
        <f>C16</f>
        <v>64000</v>
      </c>
      <c r="E16" s="110">
        <f>D16/D$19</f>
        <v>4.2291214660954417E-2</v>
      </c>
      <c r="F16" s="122">
        <f>C16-D16</f>
        <v>0</v>
      </c>
      <c r="G16" s="112">
        <v>0</v>
      </c>
      <c r="H16" s="87">
        <v>0</v>
      </c>
      <c r="I16" s="87">
        <v>0</v>
      </c>
      <c r="J16" s="87">
        <v>0</v>
      </c>
      <c r="K16" s="87">
        <v>0</v>
      </c>
    </row>
    <row r="17" spans="1:11" x14ac:dyDescent="0.3">
      <c r="A17" s="17" t="s">
        <v>17</v>
      </c>
      <c r="B17" s="78">
        <f t="shared" ref="B17:K17" si="3">SUM(B15:B16)</f>
        <v>156000</v>
      </c>
      <c r="C17" s="78">
        <f t="shared" si="3"/>
        <v>74000</v>
      </c>
      <c r="D17" s="101">
        <f t="shared" si="3"/>
        <v>74000</v>
      </c>
      <c r="E17" s="111">
        <f t="shared" si="3"/>
        <v>4.8899216951728545E-2</v>
      </c>
      <c r="F17" s="101">
        <f t="shared" si="3"/>
        <v>0</v>
      </c>
      <c r="G17" s="78">
        <f t="shared" si="3"/>
        <v>0</v>
      </c>
      <c r="H17" s="78">
        <f t="shared" si="3"/>
        <v>0</v>
      </c>
      <c r="I17" s="78">
        <f t="shared" si="3"/>
        <v>0</v>
      </c>
      <c r="J17" s="78">
        <f t="shared" si="3"/>
        <v>0</v>
      </c>
      <c r="K17" s="78">
        <f t="shared" si="3"/>
        <v>0</v>
      </c>
    </row>
    <row r="18" spans="1:11" x14ac:dyDescent="0.3">
      <c r="A18" s="14"/>
      <c r="B18" s="114"/>
      <c r="C18" s="114"/>
      <c r="D18" s="109"/>
      <c r="E18" s="115"/>
      <c r="F18" s="109"/>
      <c r="G18" s="37"/>
      <c r="H18" s="37"/>
      <c r="I18" s="37"/>
      <c r="J18" s="37"/>
      <c r="K18" s="37"/>
    </row>
    <row r="19" spans="1:11" x14ac:dyDescent="0.3">
      <c r="A19" s="18" t="s">
        <v>18</v>
      </c>
      <c r="B19" s="78">
        <f>B12+B17+C12</f>
        <v>1595316.6666666665</v>
      </c>
      <c r="C19" s="78">
        <f t="shared" ref="C19:K19" si="4">C12+C17</f>
        <v>1513316.6666666665</v>
      </c>
      <c r="D19" s="78">
        <f t="shared" si="4"/>
        <v>1513316.6666666665</v>
      </c>
      <c r="E19" s="116">
        <f t="shared" si="4"/>
        <v>1</v>
      </c>
      <c r="F19" s="123">
        <f t="shared" si="4"/>
        <v>0</v>
      </c>
      <c r="G19" s="113">
        <f t="shared" si="4"/>
        <v>0</v>
      </c>
      <c r="H19" s="10">
        <f t="shared" si="4"/>
        <v>0</v>
      </c>
      <c r="I19" s="10">
        <f t="shared" si="4"/>
        <v>0</v>
      </c>
      <c r="J19" s="10">
        <f t="shared" si="4"/>
        <v>0</v>
      </c>
      <c r="K19" s="10">
        <f t="shared" si="4"/>
        <v>0</v>
      </c>
    </row>
    <row r="23" spans="1:11" x14ac:dyDescent="0.3">
      <c r="B23" s="5"/>
      <c r="C23" s="5"/>
      <c r="D23" s="6"/>
      <c r="E23" s="7"/>
      <c r="F23" s="6"/>
      <c r="G23" s="171" t="s">
        <v>107</v>
      </c>
      <c r="H23" s="171"/>
      <c r="I23" s="171"/>
      <c r="J23" s="171"/>
      <c r="K23" s="171"/>
    </row>
    <row r="24" spans="1:11" ht="31.2" x14ac:dyDescent="0.3">
      <c r="A24" s="125" t="s">
        <v>124</v>
      </c>
      <c r="B24" s="13" t="s">
        <v>86</v>
      </c>
      <c r="C24" s="13" t="s">
        <v>21</v>
      </c>
      <c r="D24" s="13" t="s">
        <v>22</v>
      </c>
      <c r="E24" s="13" t="s">
        <v>23</v>
      </c>
      <c r="F24" s="13" t="s">
        <v>105</v>
      </c>
      <c r="G24" s="46" t="s">
        <v>7</v>
      </c>
      <c r="H24" s="46" t="s">
        <v>8</v>
      </c>
      <c r="I24" s="46" t="s">
        <v>9</v>
      </c>
      <c r="J24" s="46" t="s">
        <v>24</v>
      </c>
      <c r="K24" s="46" t="s">
        <v>25</v>
      </c>
    </row>
    <row r="25" spans="1:11" x14ac:dyDescent="0.3">
      <c r="A25" s="15" t="s">
        <v>3</v>
      </c>
      <c r="B25" s="102"/>
      <c r="C25" s="78">
        <v>0</v>
      </c>
      <c r="D25" s="109">
        <f>C25</f>
        <v>0</v>
      </c>
      <c r="E25" s="110" t="e">
        <f>D25/D$37</f>
        <v>#DIV/0!</v>
      </c>
      <c r="F25" s="122">
        <f>C25-D25</f>
        <v>0</v>
      </c>
      <c r="G25" s="108">
        <v>0</v>
      </c>
      <c r="H25" s="86">
        <v>0</v>
      </c>
      <c r="I25" s="86">
        <v>0</v>
      </c>
      <c r="J25" s="85">
        <v>0</v>
      </c>
      <c r="K25" s="85">
        <v>0</v>
      </c>
    </row>
    <row r="26" spans="1:11" x14ac:dyDescent="0.3">
      <c r="A26" s="16" t="s">
        <v>64</v>
      </c>
      <c r="B26" s="102"/>
      <c r="C26" s="78">
        <v>0</v>
      </c>
      <c r="D26" s="109">
        <f t="shared" ref="D26:D29" si="5">C26</f>
        <v>0</v>
      </c>
      <c r="E26" s="110" t="e">
        <f>D26/D$37</f>
        <v>#DIV/0!</v>
      </c>
      <c r="F26" s="109">
        <f t="shared" ref="F26:F29" si="6">C26-D26</f>
        <v>0</v>
      </c>
      <c r="G26" s="80">
        <f>G25*0.3</f>
        <v>0</v>
      </c>
      <c r="H26" s="80">
        <f>H25*0.3</f>
        <v>0</v>
      </c>
      <c r="I26" s="80">
        <f>I25*0.3</f>
        <v>0</v>
      </c>
      <c r="J26" s="78">
        <f>J25*0.3</f>
        <v>0</v>
      </c>
      <c r="K26" s="78">
        <f>K25*0.3</f>
        <v>0</v>
      </c>
    </row>
    <row r="27" spans="1:11" x14ac:dyDescent="0.3">
      <c r="A27" s="15" t="s">
        <v>120</v>
      </c>
      <c r="B27" s="102"/>
      <c r="C27" s="78">
        <v>0</v>
      </c>
      <c r="D27" s="109">
        <f t="shared" si="5"/>
        <v>0</v>
      </c>
      <c r="E27" s="110" t="e">
        <f>D27/D$37</f>
        <v>#DIV/0!</v>
      </c>
      <c r="F27" s="122">
        <f t="shared" si="6"/>
        <v>0</v>
      </c>
      <c r="G27" s="108">
        <v>0</v>
      </c>
      <c r="H27" s="86">
        <v>0</v>
      </c>
      <c r="I27" s="86">
        <v>0</v>
      </c>
      <c r="J27" s="85">
        <v>0</v>
      </c>
      <c r="K27" s="85">
        <v>0</v>
      </c>
    </row>
    <row r="28" spans="1:11" x14ac:dyDescent="0.3">
      <c r="A28" s="15" t="s">
        <v>20</v>
      </c>
      <c r="B28" s="102"/>
      <c r="C28" s="78">
        <v>0</v>
      </c>
      <c r="D28" s="109">
        <f t="shared" si="5"/>
        <v>0</v>
      </c>
      <c r="E28" s="110" t="e">
        <f>D28/D$37</f>
        <v>#DIV/0!</v>
      </c>
      <c r="F28" s="122">
        <f t="shared" si="6"/>
        <v>0</v>
      </c>
      <c r="G28" s="108">
        <v>0</v>
      </c>
      <c r="H28" s="86">
        <v>0</v>
      </c>
      <c r="I28" s="86">
        <v>0</v>
      </c>
      <c r="J28" s="86">
        <v>0</v>
      </c>
      <c r="K28" s="86">
        <v>0</v>
      </c>
    </row>
    <row r="29" spans="1:11" x14ac:dyDescent="0.3">
      <c r="A29" s="15" t="s">
        <v>5</v>
      </c>
      <c r="B29" s="102"/>
      <c r="C29" s="78">
        <v>0</v>
      </c>
      <c r="D29" s="109">
        <f t="shared" si="5"/>
        <v>0</v>
      </c>
      <c r="E29" s="110" t="e">
        <f>D29/D$37</f>
        <v>#DIV/0!</v>
      </c>
      <c r="F29" s="122">
        <f t="shared" si="6"/>
        <v>0</v>
      </c>
      <c r="G29" s="108">
        <v>0</v>
      </c>
      <c r="H29" s="86">
        <v>0</v>
      </c>
      <c r="I29" s="86">
        <v>0</v>
      </c>
      <c r="J29" s="86">
        <v>0</v>
      </c>
      <c r="K29" s="86">
        <v>0</v>
      </c>
    </row>
    <row r="30" spans="1:11" x14ac:dyDescent="0.3">
      <c r="A30" s="17" t="s">
        <v>66</v>
      </c>
      <c r="B30" s="102"/>
      <c r="C30" s="78">
        <f t="shared" ref="C30:K30" si="7">SUM(C25:C29)</f>
        <v>0</v>
      </c>
      <c r="D30" s="101">
        <f t="shared" si="7"/>
        <v>0</v>
      </c>
      <c r="E30" s="111" t="e">
        <f t="shared" si="7"/>
        <v>#DIV/0!</v>
      </c>
      <c r="F30" s="101">
        <f t="shared" si="7"/>
        <v>0</v>
      </c>
      <c r="G30" s="78">
        <f t="shared" si="7"/>
        <v>0</v>
      </c>
      <c r="H30" s="78">
        <f t="shared" si="7"/>
        <v>0</v>
      </c>
      <c r="I30" s="78">
        <f t="shared" si="7"/>
        <v>0</v>
      </c>
      <c r="J30" s="78">
        <f t="shared" si="7"/>
        <v>0</v>
      </c>
      <c r="K30" s="78">
        <f t="shared" si="7"/>
        <v>0</v>
      </c>
    </row>
    <row r="31" spans="1:11" x14ac:dyDescent="0.3">
      <c r="A31" s="18"/>
      <c r="B31" s="19"/>
      <c r="C31" s="19"/>
      <c r="D31" s="20"/>
      <c r="E31" s="21"/>
      <c r="F31" s="20"/>
      <c r="G31" s="37"/>
      <c r="H31" s="37"/>
      <c r="I31" s="37"/>
      <c r="J31" s="37"/>
      <c r="K31" s="37"/>
    </row>
    <row r="32" spans="1:11" x14ac:dyDescent="0.3">
      <c r="A32" s="74" t="s">
        <v>65</v>
      </c>
      <c r="B32" s="95" t="s">
        <v>86</v>
      </c>
      <c r="C32" s="95" t="s">
        <v>89</v>
      </c>
      <c r="D32" s="20"/>
      <c r="E32" s="21"/>
      <c r="F32" s="20"/>
      <c r="G32" s="37"/>
      <c r="H32" s="37"/>
      <c r="I32" s="37"/>
      <c r="J32" s="37"/>
      <c r="K32" s="37"/>
    </row>
    <row r="33" spans="1:11" x14ac:dyDescent="0.3">
      <c r="A33" s="22" t="s">
        <v>10</v>
      </c>
      <c r="B33" s="78">
        <v>0</v>
      </c>
      <c r="C33" s="78">
        <v>0</v>
      </c>
      <c r="D33" s="109">
        <f>C33</f>
        <v>0</v>
      </c>
      <c r="E33" s="110" t="e">
        <f>D33/D$37</f>
        <v>#DIV/0!</v>
      </c>
      <c r="F33" s="122">
        <f>C33-D33</f>
        <v>0</v>
      </c>
      <c r="G33" s="112">
        <v>0</v>
      </c>
      <c r="H33" s="87">
        <v>0</v>
      </c>
      <c r="I33" s="87">
        <v>0</v>
      </c>
      <c r="J33" s="87">
        <v>0</v>
      </c>
      <c r="K33" s="87">
        <v>0</v>
      </c>
    </row>
    <row r="34" spans="1:11" x14ac:dyDescent="0.3">
      <c r="A34" s="22" t="s">
        <v>11</v>
      </c>
      <c r="B34" s="78">
        <v>0</v>
      </c>
      <c r="C34" s="78">
        <v>0</v>
      </c>
      <c r="D34" s="109">
        <f>C34</f>
        <v>0</v>
      </c>
      <c r="E34" s="110" t="e">
        <f>D34/D$37</f>
        <v>#DIV/0!</v>
      </c>
      <c r="F34" s="122">
        <f>C34-D34</f>
        <v>0</v>
      </c>
      <c r="G34" s="112">
        <v>0</v>
      </c>
      <c r="H34" s="87">
        <v>0</v>
      </c>
      <c r="I34" s="87">
        <v>0</v>
      </c>
      <c r="J34" s="87">
        <v>0</v>
      </c>
      <c r="K34" s="87">
        <v>0</v>
      </c>
    </row>
    <row r="35" spans="1:11" x14ac:dyDescent="0.3">
      <c r="A35" s="17" t="s">
        <v>17</v>
      </c>
      <c r="B35" s="78">
        <v>0</v>
      </c>
      <c r="C35" s="78">
        <f t="shared" ref="C35:K35" si="8">SUM(C33:C34)</f>
        <v>0</v>
      </c>
      <c r="D35" s="101">
        <f t="shared" si="8"/>
        <v>0</v>
      </c>
      <c r="E35" s="111" t="e">
        <f t="shared" si="8"/>
        <v>#DIV/0!</v>
      </c>
      <c r="F35" s="101">
        <f t="shared" si="8"/>
        <v>0</v>
      </c>
      <c r="G35" s="78">
        <f t="shared" si="8"/>
        <v>0</v>
      </c>
      <c r="H35" s="78">
        <f t="shared" si="8"/>
        <v>0</v>
      </c>
      <c r="I35" s="78">
        <f t="shared" si="8"/>
        <v>0</v>
      </c>
      <c r="J35" s="78">
        <f t="shared" si="8"/>
        <v>0</v>
      </c>
      <c r="K35" s="78">
        <f t="shared" si="8"/>
        <v>0</v>
      </c>
    </row>
    <row r="36" spans="1:11" x14ac:dyDescent="0.3">
      <c r="A36" s="14"/>
      <c r="B36" s="114"/>
      <c r="C36" s="114"/>
      <c r="D36" s="109"/>
      <c r="E36" s="115"/>
      <c r="F36" s="109"/>
      <c r="G36" s="37"/>
      <c r="H36" s="37"/>
      <c r="I36" s="37"/>
      <c r="J36" s="37"/>
      <c r="K36" s="37"/>
    </row>
    <row r="37" spans="1:11" x14ac:dyDescent="0.3">
      <c r="A37" s="18" t="s">
        <v>18</v>
      </c>
      <c r="B37" s="78">
        <f>B30+B35+C30</f>
        <v>0</v>
      </c>
      <c r="C37" s="78">
        <f t="shared" ref="C37:K37" si="9">C30+C35</f>
        <v>0</v>
      </c>
      <c r="D37" s="78">
        <f t="shared" si="9"/>
        <v>0</v>
      </c>
      <c r="E37" s="116" t="e">
        <f t="shared" si="9"/>
        <v>#DIV/0!</v>
      </c>
      <c r="F37" s="123">
        <f t="shared" si="9"/>
        <v>0</v>
      </c>
      <c r="G37" s="113">
        <f t="shared" si="9"/>
        <v>0</v>
      </c>
      <c r="H37" s="10">
        <f t="shared" si="9"/>
        <v>0</v>
      </c>
      <c r="I37" s="10">
        <f t="shared" si="9"/>
        <v>0</v>
      </c>
      <c r="J37" s="10">
        <f t="shared" si="9"/>
        <v>0</v>
      </c>
      <c r="K37" s="10">
        <f t="shared" si="9"/>
        <v>0</v>
      </c>
    </row>
    <row r="40" spans="1:11" x14ac:dyDescent="0.3">
      <c r="B40" s="5"/>
      <c r="C40" s="5"/>
      <c r="D40" s="6"/>
      <c r="E40" s="7"/>
      <c r="F40" s="6"/>
      <c r="G40" s="171" t="s">
        <v>107</v>
      </c>
      <c r="H40" s="171"/>
      <c r="I40" s="171"/>
      <c r="J40" s="171"/>
      <c r="K40" s="171"/>
    </row>
    <row r="41" spans="1:11" ht="31.2" x14ac:dyDescent="0.3">
      <c r="A41" s="125" t="s">
        <v>125</v>
      </c>
      <c r="B41" s="13" t="s">
        <v>86</v>
      </c>
      <c r="C41" s="13" t="s">
        <v>21</v>
      </c>
      <c r="D41" s="13" t="s">
        <v>22</v>
      </c>
      <c r="E41" s="13" t="s">
        <v>23</v>
      </c>
      <c r="F41" s="13" t="s">
        <v>105</v>
      </c>
      <c r="G41" s="46" t="s">
        <v>7</v>
      </c>
      <c r="H41" s="46" t="s">
        <v>8</v>
      </c>
      <c r="I41" s="46" t="s">
        <v>9</v>
      </c>
      <c r="J41" s="46" t="s">
        <v>24</v>
      </c>
      <c r="K41" s="46" t="s">
        <v>25</v>
      </c>
    </row>
    <row r="42" spans="1:11" x14ac:dyDescent="0.3">
      <c r="A42" s="15" t="s">
        <v>3</v>
      </c>
      <c r="B42" s="102"/>
      <c r="C42" s="78">
        <v>0</v>
      </c>
      <c r="D42" s="109">
        <f>C42</f>
        <v>0</v>
      </c>
      <c r="E42" s="110" t="e">
        <f>D42/D$54</f>
        <v>#DIV/0!</v>
      </c>
      <c r="F42" s="122">
        <f>C42-D42</f>
        <v>0</v>
      </c>
      <c r="G42" s="108">
        <v>0</v>
      </c>
      <c r="H42" s="86">
        <v>0</v>
      </c>
      <c r="I42" s="86">
        <v>0</v>
      </c>
      <c r="J42" s="85">
        <v>0</v>
      </c>
      <c r="K42" s="85">
        <v>0</v>
      </c>
    </row>
    <row r="43" spans="1:11" x14ac:dyDescent="0.3">
      <c r="A43" s="16" t="s">
        <v>64</v>
      </c>
      <c r="B43" s="102"/>
      <c r="C43" s="78">
        <v>0</v>
      </c>
      <c r="D43" s="109">
        <f t="shared" ref="D43:D46" si="10">C43</f>
        <v>0</v>
      </c>
      <c r="E43" s="110" t="e">
        <f>D43/D$54</f>
        <v>#DIV/0!</v>
      </c>
      <c r="F43" s="109">
        <f t="shared" ref="F43:F46" si="11">C43-D43</f>
        <v>0</v>
      </c>
      <c r="G43" s="80">
        <f>G42*0.3</f>
        <v>0</v>
      </c>
      <c r="H43" s="80">
        <f>H42*0.3</f>
        <v>0</v>
      </c>
      <c r="I43" s="80">
        <f>I42*0.3</f>
        <v>0</v>
      </c>
      <c r="J43" s="78">
        <f>J42*0.3</f>
        <v>0</v>
      </c>
      <c r="K43" s="78">
        <f>K42*0.3</f>
        <v>0</v>
      </c>
    </row>
    <row r="44" spans="1:11" x14ac:dyDescent="0.3">
      <c r="A44" s="15" t="s">
        <v>120</v>
      </c>
      <c r="B44" s="102"/>
      <c r="C44" s="78">
        <v>0</v>
      </c>
      <c r="D44" s="109">
        <f t="shared" si="10"/>
        <v>0</v>
      </c>
      <c r="E44" s="110" t="e">
        <f t="shared" ref="E44:E46" si="12">D44/D$54</f>
        <v>#DIV/0!</v>
      </c>
      <c r="F44" s="122">
        <f t="shared" si="11"/>
        <v>0</v>
      </c>
      <c r="G44" s="108">
        <v>0</v>
      </c>
      <c r="H44" s="86">
        <v>0</v>
      </c>
      <c r="I44" s="86">
        <v>0</v>
      </c>
      <c r="J44" s="85">
        <v>0</v>
      </c>
      <c r="K44" s="85">
        <v>0</v>
      </c>
    </row>
    <row r="45" spans="1:11" x14ac:dyDescent="0.3">
      <c r="A45" s="15" t="s">
        <v>20</v>
      </c>
      <c r="B45" s="102"/>
      <c r="C45" s="78">
        <v>0</v>
      </c>
      <c r="D45" s="109">
        <f t="shared" si="10"/>
        <v>0</v>
      </c>
      <c r="E45" s="110" t="e">
        <f t="shared" si="12"/>
        <v>#DIV/0!</v>
      </c>
      <c r="F45" s="122">
        <f t="shared" si="11"/>
        <v>0</v>
      </c>
      <c r="G45" s="108">
        <v>0</v>
      </c>
      <c r="H45" s="86">
        <v>0</v>
      </c>
      <c r="I45" s="86">
        <v>0</v>
      </c>
      <c r="J45" s="86">
        <v>0</v>
      </c>
      <c r="K45" s="86">
        <v>0</v>
      </c>
    </row>
    <row r="46" spans="1:11" x14ac:dyDescent="0.3">
      <c r="A46" s="15" t="s">
        <v>5</v>
      </c>
      <c r="B46" s="102"/>
      <c r="C46" s="78">
        <v>0</v>
      </c>
      <c r="D46" s="109">
        <f t="shared" si="10"/>
        <v>0</v>
      </c>
      <c r="E46" s="110" t="e">
        <f t="shared" si="12"/>
        <v>#DIV/0!</v>
      </c>
      <c r="F46" s="122">
        <f t="shared" si="11"/>
        <v>0</v>
      </c>
      <c r="G46" s="108">
        <v>0</v>
      </c>
      <c r="H46" s="86">
        <v>0</v>
      </c>
      <c r="I46" s="86">
        <v>0</v>
      </c>
      <c r="J46" s="86">
        <v>0</v>
      </c>
      <c r="K46" s="86">
        <v>0</v>
      </c>
    </row>
    <row r="47" spans="1:11" x14ac:dyDescent="0.3">
      <c r="A47" s="17" t="s">
        <v>66</v>
      </c>
      <c r="B47" s="102"/>
      <c r="C47" s="78">
        <f t="shared" ref="C47:K47" si="13">SUM(C42:C46)</f>
        <v>0</v>
      </c>
      <c r="D47" s="101">
        <f t="shared" si="13"/>
        <v>0</v>
      </c>
      <c r="E47" s="111" t="e">
        <f t="shared" si="13"/>
        <v>#DIV/0!</v>
      </c>
      <c r="F47" s="101">
        <f t="shared" si="13"/>
        <v>0</v>
      </c>
      <c r="G47" s="78">
        <f t="shared" si="13"/>
        <v>0</v>
      </c>
      <c r="H47" s="78">
        <f t="shared" si="13"/>
        <v>0</v>
      </c>
      <c r="I47" s="78">
        <f t="shared" si="13"/>
        <v>0</v>
      </c>
      <c r="J47" s="78">
        <f t="shared" si="13"/>
        <v>0</v>
      </c>
      <c r="K47" s="78">
        <f t="shared" si="13"/>
        <v>0</v>
      </c>
    </row>
    <row r="48" spans="1:11" x14ac:dyDescent="0.3">
      <c r="A48" s="18"/>
      <c r="B48" s="19"/>
      <c r="C48" s="19"/>
      <c r="D48" s="20"/>
      <c r="E48" s="21"/>
      <c r="F48" s="20"/>
      <c r="G48" s="37"/>
      <c r="H48" s="37"/>
      <c r="I48" s="37"/>
      <c r="J48" s="37"/>
      <c r="K48" s="37"/>
    </row>
    <row r="49" spans="1:11" x14ac:dyDescent="0.3">
      <c r="A49" s="74" t="s">
        <v>65</v>
      </c>
      <c r="B49" s="95" t="s">
        <v>86</v>
      </c>
      <c r="C49" s="95" t="s">
        <v>89</v>
      </c>
      <c r="D49" s="20"/>
      <c r="E49" s="21"/>
      <c r="F49" s="20"/>
      <c r="G49" s="37"/>
      <c r="H49" s="37"/>
      <c r="I49" s="37"/>
      <c r="J49" s="37"/>
      <c r="K49" s="37"/>
    </row>
    <row r="50" spans="1:11" x14ac:dyDescent="0.3">
      <c r="A50" s="22" t="s">
        <v>10</v>
      </c>
      <c r="B50" s="78">
        <v>0</v>
      </c>
      <c r="C50" s="78">
        <v>0</v>
      </c>
      <c r="D50" s="109">
        <f>C50</f>
        <v>0</v>
      </c>
      <c r="E50" s="110" t="e">
        <f>D50/D$54</f>
        <v>#DIV/0!</v>
      </c>
      <c r="F50" s="122">
        <f>C50-D50</f>
        <v>0</v>
      </c>
      <c r="G50" s="112">
        <v>0</v>
      </c>
      <c r="H50" s="87">
        <v>0</v>
      </c>
      <c r="I50" s="87">
        <v>0</v>
      </c>
      <c r="J50" s="87">
        <v>0</v>
      </c>
      <c r="K50" s="87">
        <v>0</v>
      </c>
    </row>
    <row r="51" spans="1:11" x14ac:dyDescent="0.3">
      <c r="A51" s="22" t="s">
        <v>11</v>
      </c>
      <c r="B51" s="78">
        <v>0</v>
      </c>
      <c r="C51" s="78">
        <v>0</v>
      </c>
      <c r="D51" s="109">
        <f>C51</f>
        <v>0</v>
      </c>
      <c r="E51" s="110" t="e">
        <f>D51/D$54</f>
        <v>#DIV/0!</v>
      </c>
      <c r="F51" s="122">
        <f>C51-D51</f>
        <v>0</v>
      </c>
      <c r="G51" s="112">
        <v>0</v>
      </c>
      <c r="H51" s="87">
        <v>0</v>
      </c>
      <c r="I51" s="87">
        <v>0</v>
      </c>
      <c r="J51" s="87">
        <v>0</v>
      </c>
      <c r="K51" s="87">
        <v>0</v>
      </c>
    </row>
    <row r="52" spans="1:11" x14ac:dyDescent="0.3">
      <c r="A52" s="17" t="s">
        <v>17</v>
      </c>
      <c r="B52" s="78">
        <v>0</v>
      </c>
      <c r="C52" s="78">
        <f t="shared" ref="C52:K52" si="14">SUM(C50:C51)</f>
        <v>0</v>
      </c>
      <c r="D52" s="101">
        <f t="shared" si="14"/>
        <v>0</v>
      </c>
      <c r="E52" s="111" t="e">
        <f t="shared" si="14"/>
        <v>#DIV/0!</v>
      </c>
      <c r="F52" s="101">
        <f t="shared" si="14"/>
        <v>0</v>
      </c>
      <c r="G52" s="78">
        <f t="shared" si="14"/>
        <v>0</v>
      </c>
      <c r="H52" s="78">
        <f t="shared" si="14"/>
        <v>0</v>
      </c>
      <c r="I52" s="78">
        <f t="shared" si="14"/>
        <v>0</v>
      </c>
      <c r="J52" s="78">
        <f t="shared" si="14"/>
        <v>0</v>
      </c>
      <c r="K52" s="78">
        <f t="shared" si="14"/>
        <v>0</v>
      </c>
    </row>
    <row r="53" spans="1:11" x14ac:dyDescent="0.3">
      <c r="A53" s="14"/>
      <c r="B53" s="114"/>
      <c r="C53" s="114"/>
      <c r="D53" s="109"/>
      <c r="E53" s="115"/>
      <c r="F53" s="109"/>
      <c r="G53" s="37"/>
      <c r="H53" s="37"/>
      <c r="I53" s="37"/>
      <c r="J53" s="37"/>
      <c r="K53" s="37"/>
    </row>
    <row r="54" spans="1:11" x14ac:dyDescent="0.3">
      <c r="A54" s="18" t="s">
        <v>18</v>
      </c>
      <c r="B54" s="78">
        <f>B47+B52+C47</f>
        <v>0</v>
      </c>
      <c r="C54" s="78">
        <f t="shared" ref="C54:K54" si="15">C47+C52</f>
        <v>0</v>
      </c>
      <c r="D54" s="78">
        <f t="shared" si="15"/>
        <v>0</v>
      </c>
      <c r="E54" s="116" t="e">
        <f t="shared" si="15"/>
        <v>#DIV/0!</v>
      </c>
      <c r="F54" s="123">
        <f t="shared" si="15"/>
        <v>0</v>
      </c>
      <c r="G54" s="113">
        <f t="shared" si="15"/>
        <v>0</v>
      </c>
      <c r="H54" s="10">
        <f t="shared" si="15"/>
        <v>0</v>
      </c>
      <c r="I54" s="10">
        <f t="shared" si="15"/>
        <v>0</v>
      </c>
      <c r="J54" s="10">
        <f t="shared" si="15"/>
        <v>0</v>
      </c>
      <c r="K54" s="10">
        <f t="shared" si="15"/>
        <v>0</v>
      </c>
    </row>
    <row r="57" spans="1:11" x14ac:dyDescent="0.3">
      <c r="B57" s="5"/>
      <c r="C57" s="5"/>
      <c r="D57" s="6"/>
      <c r="E57" s="7"/>
      <c r="F57" s="6"/>
      <c r="G57" s="171" t="s">
        <v>107</v>
      </c>
      <c r="H57" s="171"/>
      <c r="I57" s="171"/>
      <c r="J57" s="171"/>
      <c r="K57" s="171"/>
    </row>
    <row r="58" spans="1:11" ht="31.2" x14ac:dyDescent="0.3">
      <c r="A58" s="125" t="s">
        <v>126</v>
      </c>
      <c r="B58" s="13" t="s">
        <v>86</v>
      </c>
      <c r="C58" s="13" t="s">
        <v>21</v>
      </c>
      <c r="D58" s="13" t="s">
        <v>22</v>
      </c>
      <c r="E58" s="13" t="s">
        <v>23</v>
      </c>
      <c r="F58" s="13" t="s">
        <v>105</v>
      </c>
      <c r="G58" s="46" t="s">
        <v>7</v>
      </c>
      <c r="H58" s="46" t="s">
        <v>8</v>
      </c>
      <c r="I58" s="46" t="s">
        <v>9</v>
      </c>
      <c r="J58" s="46" t="s">
        <v>24</v>
      </c>
      <c r="K58" s="46" t="s">
        <v>25</v>
      </c>
    </row>
    <row r="59" spans="1:11" x14ac:dyDescent="0.3">
      <c r="A59" s="15" t="s">
        <v>3</v>
      </c>
      <c r="B59" s="102"/>
      <c r="C59" s="78">
        <v>0</v>
      </c>
      <c r="D59" s="109">
        <f>C59</f>
        <v>0</v>
      </c>
      <c r="E59" s="110" t="e">
        <f>D59/D$54</f>
        <v>#DIV/0!</v>
      </c>
      <c r="F59" s="122">
        <f>C59-D59</f>
        <v>0</v>
      </c>
      <c r="G59" s="108">
        <v>0</v>
      </c>
      <c r="H59" s="86">
        <v>0</v>
      </c>
      <c r="I59" s="86">
        <v>0</v>
      </c>
      <c r="J59" s="85">
        <v>0</v>
      </c>
      <c r="K59" s="85">
        <v>0</v>
      </c>
    </row>
    <row r="60" spans="1:11" x14ac:dyDescent="0.3">
      <c r="A60" s="16" t="s">
        <v>64</v>
      </c>
      <c r="B60" s="102"/>
      <c r="C60" s="78">
        <v>0</v>
      </c>
      <c r="D60" s="109">
        <f t="shared" ref="D60:D63" si="16">C60</f>
        <v>0</v>
      </c>
      <c r="E60" s="110" t="e">
        <f>D60/D$54</f>
        <v>#DIV/0!</v>
      </c>
      <c r="F60" s="109">
        <f t="shared" ref="F60:F63" si="17">C60-D60</f>
        <v>0</v>
      </c>
      <c r="G60" s="80">
        <f>G59*0.3</f>
        <v>0</v>
      </c>
      <c r="H60" s="80">
        <f>H59*0.3</f>
        <v>0</v>
      </c>
      <c r="I60" s="80">
        <f>I59*0.3</f>
        <v>0</v>
      </c>
      <c r="J60" s="78">
        <f>J59*0.3</f>
        <v>0</v>
      </c>
      <c r="K60" s="78">
        <f>K59*0.3</f>
        <v>0</v>
      </c>
    </row>
    <row r="61" spans="1:11" x14ac:dyDescent="0.3">
      <c r="A61" s="15" t="s">
        <v>120</v>
      </c>
      <c r="B61" s="102"/>
      <c r="C61" s="78">
        <v>0</v>
      </c>
      <c r="D61" s="109">
        <f t="shared" si="16"/>
        <v>0</v>
      </c>
      <c r="E61" s="110" t="e">
        <f t="shared" ref="E61:E63" si="18">D61/D$54</f>
        <v>#DIV/0!</v>
      </c>
      <c r="F61" s="122">
        <f t="shared" si="17"/>
        <v>0</v>
      </c>
      <c r="G61" s="108">
        <v>0</v>
      </c>
      <c r="H61" s="86">
        <v>0</v>
      </c>
      <c r="I61" s="86">
        <v>0</v>
      </c>
      <c r="J61" s="85">
        <v>0</v>
      </c>
      <c r="K61" s="85">
        <v>0</v>
      </c>
    </row>
    <row r="62" spans="1:11" x14ac:dyDescent="0.3">
      <c r="A62" s="15" t="s">
        <v>20</v>
      </c>
      <c r="B62" s="102"/>
      <c r="C62" s="78">
        <v>0</v>
      </c>
      <c r="D62" s="109">
        <f t="shared" si="16"/>
        <v>0</v>
      </c>
      <c r="E62" s="110" t="e">
        <f t="shared" si="18"/>
        <v>#DIV/0!</v>
      </c>
      <c r="F62" s="122">
        <f t="shared" si="17"/>
        <v>0</v>
      </c>
      <c r="G62" s="108">
        <v>0</v>
      </c>
      <c r="H62" s="86">
        <v>0</v>
      </c>
      <c r="I62" s="86">
        <v>0</v>
      </c>
      <c r="J62" s="86">
        <v>0</v>
      </c>
      <c r="K62" s="86">
        <v>0</v>
      </c>
    </row>
    <row r="63" spans="1:11" x14ac:dyDescent="0.3">
      <c r="A63" s="15" t="s">
        <v>5</v>
      </c>
      <c r="B63" s="102"/>
      <c r="C63" s="78">
        <v>0</v>
      </c>
      <c r="D63" s="109">
        <f t="shared" si="16"/>
        <v>0</v>
      </c>
      <c r="E63" s="110" t="e">
        <f t="shared" si="18"/>
        <v>#DIV/0!</v>
      </c>
      <c r="F63" s="122">
        <f t="shared" si="17"/>
        <v>0</v>
      </c>
      <c r="G63" s="108">
        <v>0</v>
      </c>
      <c r="H63" s="86">
        <v>0</v>
      </c>
      <c r="I63" s="86">
        <v>0</v>
      </c>
      <c r="J63" s="86">
        <v>0</v>
      </c>
      <c r="K63" s="86">
        <v>0</v>
      </c>
    </row>
    <row r="64" spans="1:11" x14ac:dyDescent="0.3">
      <c r="A64" s="17" t="s">
        <v>66</v>
      </c>
      <c r="B64" s="102"/>
      <c r="C64" s="78">
        <f t="shared" ref="C64:K64" si="19">SUM(C59:C63)</f>
        <v>0</v>
      </c>
      <c r="D64" s="101">
        <f t="shared" si="19"/>
        <v>0</v>
      </c>
      <c r="E64" s="111" t="e">
        <f t="shared" si="19"/>
        <v>#DIV/0!</v>
      </c>
      <c r="F64" s="101">
        <f t="shared" si="19"/>
        <v>0</v>
      </c>
      <c r="G64" s="78">
        <f t="shared" si="19"/>
        <v>0</v>
      </c>
      <c r="H64" s="78">
        <f t="shared" si="19"/>
        <v>0</v>
      </c>
      <c r="I64" s="78">
        <f t="shared" si="19"/>
        <v>0</v>
      </c>
      <c r="J64" s="78">
        <f t="shared" si="19"/>
        <v>0</v>
      </c>
      <c r="K64" s="78">
        <f t="shared" si="19"/>
        <v>0</v>
      </c>
    </row>
    <row r="65" spans="1:11" x14ac:dyDescent="0.3">
      <c r="A65" s="18"/>
      <c r="B65" s="19"/>
      <c r="C65" s="19"/>
      <c r="D65" s="20"/>
      <c r="E65" s="21"/>
      <c r="F65" s="20"/>
      <c r="G65" s="37"/>
      <c r="H65" s="37"/>
      <c r="I65" s="37"/>
      <c r="J65" s="37"/>
      <c r="K65" s="37"/>
    </row>
    <row r="66" spans="1:11" x14ac:dyDescent="0.3">
      <c r="A66" s="74" t="s">
        <v>65</v>
      </c>
      <c r="B66" s="95" t="s">
        <v>86</v>
      </c>
      <c r="C66" s="95" t="s">
        <v>89</v>
      </c>
      <c r="D66" s="20"/>
      <c r="E66" s="21"/>
      <c r="F66" s="20"/>
      <c r="G66" s="37"/>
      <c r="H66" s="37"/>
      <c r="I66" s="37"/>
      <c r="J66" s="37"/>
      <c r="K66" s="37"/>
    </row>
    <row r="67" spans="1:11" x14ac:dyDescent="0.3">
      <c r="A67" s="22" t="s">
        <v>10</v>
      </c>
      <c r="B67" s="78">
        <v>0</v>
      </c>
      <c r="C67" s="78">
        <v>0</v>
      </c>
      <c r="D67" s="109">
        <f>C67</f>
        <v>0</v>
      </c>
      <c r="E67" s="110" t="e">
        <f>D67/D$54</f>
        <v>#DIV/0!</v>
      </c>
      <c r="F67" s="122">
        <f>C67-D67</f>
        <v>0</v>
      </c>
      <c r="G67" s="112">
        <v>0</v>
      </c>
      <c r="H67" s="87">
        <v>0</v>
      </c>
      <c r="I67" s="87">
        <v>0</v>
      </c>
      <c r="J67" s="87">
        <v>0</v>
      </c>
      <c r="K67" s="87">
        <v>0</v>
      </c>
    </row>
    <row r="68" spans="1:11" x14ac:dyDescent="0.3">
      <c r="A68" s="22" t="s">
        <v>11</v>
      </c>
      <c r="B68" s="78">
        <v>0</v>
      </c>
      <c r="C68" s="78">
        <v>0</v>
      </c>
      <c r="D68" s="109">
        <f>C68</f>
        <v>0</v>
      </c>
      <c r="E68" s="110" t="e">
        <f>D68/D$54</f>
        <v>#DIV/0!</v>
      </c>
      <c r="F68" s="122">
        <f>C68-D68</f>
        <v>0</v>
      </c>
      <c r="G68" s="112">
        <v>0</v>
      </c>
      <c r="H68" s="87">
        <v>0</v>
      </c>
      <c r="I68" s="87">
        <v>0</v>
      </c>
      <c r="J68" s="87">
        <v>0</v>
      </c>
      <c r="K68" s="87">
        <v>0</v>
      </c>
    </row>
    <row r="69" spans="1:11" x14ac:dyDescent="0.3">
      <c r="A69" s="17" t="s">
        <v>17</v>
      </c>
      <c r="B69" s="78">
        <v>0</v>
      </c>
      <c r="C69" s="78">
        <f t="shared" ref="C69:K69" si="20">SUM(C67:C68)</f>
        <v>0</v>
      </c>
      <c r="D69" s="101">
        <f t="shared" si="20"/>
        <v>0</v>
      </c>
      <c r="E69" s="111" t="e">
        <f t="shared" si="20"/>
        <v>#DIV/0!</v>
      </c>
      <c r="F69" s="101">
        <f t="shared" si="20"/>
        <v>0</v>
      </c>
      <c r="G69" s="78">
        <f t="shared" si="20"/>
        <v>0</v>
      </c>
      <c r="H69" s="78">
        <f t="shared" si="20"/>
        <v>0</v>
      </c>
      <c r="I69" s="78">
        <f t="shared" si="20"/>
        <v>0</v>
      </c>
      <c r="J69" s="78">
        <f t="shared" si="20"/>
        <v>0</v>
      </c>
      <c r="K69" s="78">
        <f t="shared" si="20"/>
        <v>0</v>
      </c>
    </row>
    <row r="70" spans="1:11" x14ac:dyDescent="0.3">
      <c r="A70" s="14"/>
      <c r="B70" s="114"/>
      <c r="C70" s="114"/>
      <c r="D70" s="109"/>
      <c r="E70" s="115"/>
      <c r="F70" s="109"/>
      <c r="G70" s="37"/>
      <c r="H70" s="37"/>
      <c r="I70" s="37"/>
      <c r="J70" s="37"/>
      <c r="K70" s="37"/>
    </row>
    <row r="71" spans="1:11" x14ac:dyDescent="0.3">
      <c r="A71" s="18" t="s">
        <v>18</v>
      </c>
      <c r="B71" s="78">
        <f>B64+B69+C64</f>
        <v>0</v>
      </c>
      <c r="C71" s="78">
        <f t="shared" ref="C71:K71" si="21">C64+C69</f>
        <v>0</v>
      </c>
      <c r="D71" s="78">
        <f t="shared" si="21"/>
        <v>0</v>
      </c>
      <c r="E71" s="116" t="e">
        <f t="shared" si="21"/>
        <v>#DIV/0!</v>
      </c>
      <c r="F71" s="123">
        <f t="shared" si="21"/>
        <v>0</v>
      </c>
      <c r="G71" s="113">
        <f t="shared" si="21"/>
        <v>0</v>
      </c>
      <c r="H71" s="10">
        <f t="shared" si="21"/>
        <v>0</v>
      </c>
      <c r="I71" s="10">
        <f t="shared" si="21"/>
        <v>0</v>
      </c>
      <c r="J71" s="10">
        <f t="shared" si="21"/>
        <v>0</v>
      </c>
      <c r="K71" s="10">
        <f t="shared" si="21"/>
        <v>0</v>
      </c>
    </row>
    <row r="74" spans="1:11" x14ac:dyDescent="0.3">
      <c r="B74" s="5"/>
      <c r="C74" s="5"/>
      <c r="D74" s="6"/>
      <c r="E74" s="7"/>
      <c r="F74" s="6"/>
      <c r="G74" s="171" t="s">
        <v>107</v>
      </c>
      <c r="H74" s="171"/>
      <c r="I74" s="171"/>
      <c r="J74" s="171"/>
      <c r="K74" s="171"/>
    </row>
    <row r="75" spans="1:11" ht="31.2" x14ac:dyDescent="0.3">
      <c r="A75" s="125" t="s">
        <v>127</v>
      </c>
      <c r="B75" s="13" t="s">
        <v>86</v>
      </c>
      <c r="C75" s="13" t="s">
        <v>21</v>
      </c>
      <c r="D75" s="13" t="s">
        <v>22</v>
      </c>
      <c r="E75" s="13" t="s">
        <v>23</v>
      </c>
      <c r="F75" s="13" t="s">
        <v>105</v>
      </c>
      <c r="G75" s="46" t="s">
        <v>7</v>
      </c>
      <c r="H75" s="46" t="s">
        <v>8</v>
      </c>
      <c r="I75" s="46" t="s">
        <v>9</v>
      </c>
      <c r="J75" s="46" t="s">
        <v>24</v>
      </c>
      <c r="K75" s="46" t="s">
        <v>25</v>
      </c>
    </row>
    <row r="76" spans="1:11" x14ac:dyDescent="0.3">
      <c r="A76" s="15" t="s">
        <v>3</v>
      </c>
      <c r="B76" s="102"/>
      <c r="C76" s="78">
        <v>0</v>
      </c>
      <c r="D76" s="109">
        <f>C76</f>
        <v>0</v>
      </c>
      <c r="E76" s="110" t="e">
        <f>D76/D$88</f>
        <v>#DIV/0!</v>
      </c>
      <c r="F76" s="122">
        <f>C76-D76</f>
        <v>0</v>
      </c>
      <c r="G76" s="108">
        <v>0</v>
      </c>
      <c r="H76" s="86">
        <v>0</v>
      </c>
      <c r="I76" s="86">
        <v>0</v>
      </c>
      <c r="J76" s="85">
        <v>0</v>
      </c>
      <c r="K76" s="85">
        <v>0</v>
      </c>
    </row>
    <row r="77" spans="1:11" x14ac:dyDescent="0.3">
      <c r="A77" s="16" t="s">
        <v>64</v>
      </c>
      <c r="B77" s="102"/>
      <c r="C77" s="78">
        <v>0</v>
      </c>
      <c r="D77" s="109">
        <f t="shared" ref="D77:D80" si="22">C77</f>
        <v>0</v>
      </c>
      <c r="E77" s="127" t="e">
        <f>D77/D$4089</f>
        <v>#DIV/0!</v>
      </c>
      <c r="F77" s="109">
        <f t="shared" ref="F77:F80" si="23">C77-D77</f>
        <v>0</v>
      </c>
      <c r="G77" s="80">
        <f>G76*0.3</f>
        <v>0</v>
      </c>
      <c r="H77" s="80">
        <f>H76*0.3</f>
        <v>0</v>
      </c>
      <c r="I77" s="80">
        <f>I76*0.3</f>
        <v>0</v>
      </c>
      <c r="J77" s="78">
        <f>J76*0.3</f>
        <v>0</v>
      </c>
      <c r="K77" s="78">
        <f>K76*0.3</f>
        <v>0</v>
      </c>
    </row>
    <row r="78" spans="1:11" x14ac:dyDescent="0.3">
      <c r="A78" s="15" t="s">
        <v>120</v>
      </c>
      <c r="B78" s="102"/>
      <c r="C78" s="78">
        <v>0</v>
      </c>
      <c r="D78" s="109">
        <f t="shared" si="22"/>
        <v>0</v>
      </c>
      <c r="E78" s="110" t="e">
        <f>D78/D$88</f>
        <v>#DIV/0!</v>
      </c>
      <c r="F78" s="122">
        <f t="shared" si="23"/>
        <v>0</v>
      </c>
      <c r="G78" s="108">
        <v>0</v>
      </c>
      <c r="H78" s="86">
        <v>0</v>
      </c>
      <c r="I78" s="86">
        <v>0</v>
      </c>
      <c r="J78" s="85">
        <v>0</v>
      </c>
      <c r="K78" s="85">
        <v>0</v>
      </c>
    </row>
    <row r="79" spans="1:11" x14ac:dyDescent="0.3">
      <c r="A79" s="15" t="s">
        <v>20</v>
      </c>
      <c r="B79" s="102"/>
      <c r="C79" s="78">
        <v>0</v>
      </c>
      <c r="D79" s="109">
        <f t="shared" si="22"/>
        <v>0</v>
      </c>
      <c r="E79" s="127" t="e">
        <f>D79/D$4089</f>
        <v>#DIV/0!</v>
      </c>
      <c r="F79" s="122">
        <f t="shared" si="23"/>
        <v>0</v>
      </c>
      <c r="G79" s="108">
        <v>0</v>
      </c>
      <c r="H79" s="86">
        <v>0</v>
      </c>
      <c r="I79" s="86">
        <v>0</v>
      </c>
      <c r="J79" s="86">
        <v>0</v>
      </c>
      <c r="K79" s="86">
        <v>0</v>
      </c>
    </row>
    <row r="80" spans="1:11" x14ac:dyDescent="0.3">
      <c r="A80" s="15" t="s">
        <v>5</v>
      </c>
      <c r="B80" s="102"/>
      <c r="C80" s="78">
        <v>0</v>
      </c>
      <c r="D80" s="109">
        <f t="shared" si="22"/>
        <v>0</v>
      </c>
      <c r="E80" s="110" t="e">
        <f>D80/D$88</f>
        <v>#DIV/0!</v>
      </c>
      <c r="F80" s="122">
        <f t="shared" si="23"/>
        <v>0</v>
      </c>
      <c r="G80" s="108">
        <v>0</v>
      </c>
      <c r="H80" s="86">
        <v>0</v>
      </c>
      <c r="I80" s="86">
        <v>0</v>
      </c>
      <c r="J80" s="86">
        <v>0</v>
      </c>
      <c r="K80" s="86">
        <v>0</v>
      </c>
    </row>
    <row r="81" spans="1:11" x14ac:dyDescent="0.3">
      <c r="A81" s="17" t="s">
        <v>66</v>
      </c>
      <c r="B81" s="102"/>
      <c r="C81" s="78">
        <f t="shared" ref="C81:K81" si="24">SUM(C76:C80)</f>
        <v>0</v>
      </c>
      <c r="D81" s="101">
        <f t="shared" si="24"/>
        <v>0</v>
      </c>
      <c r="E81" s="111" t="e">
        <f t="shared" si="24"/>
        <v>#DIV/0!</v>
      </c>
      <c r="F81" s="101">
        <f t="shared" si="24"/>
        <v>0</v>
      </c>
      <c r="G81" s="78">
        <f t="shared" si="24"/>
        <v>0</v>
      </c>
      <c r="H81" s="78">
        <f t="shared" si="24"/>
        <v>0</v>
      </c>
      <c r="I81" s="78">
        <f t="shared" si="24"/>
        <v>0</v>
      </c>
      <c r="J81" s="78">
        <f t="shared" si="24"/>
        <v>0</v>
      </c>
      <c r="K81" s="78">
        <f t="shared" si="24"/>
        <v>0</v>
      </c>
    </row>
    <row r="82" spans="1:11" x14ac:dyDescent="0.3">
      <c r="A82" s="18"/>
      <c r="B82" s="19"/>
      <c r="C82" s="19"/>
      <c r="D82" s="20"/>
      <c r="E82" s="21"/>
      <c r="F82" s="20"/>
      <c r="G82" s="37"/>
      <c r="H82" s="37"/>
      <c r="I82" s="37"/>
      <c r="J82" s="37"/>
      <c r="K82" s="37"/>
    </row>
    <row r="83" spans="1:11" x14ac:dyDescent="0.3">
      <c r="A83" s="74" t="s">
        <v>65</v>
      </c>
      <c r="B83" s="95" t="s">
        <v>86</v>
      </c>
      <c r="C83" s="95" t="s">
        <v>89</v>
      </c>
      <c r="D83" s="20"/>
      <c r="E83" s="21"/>
      <c r="F83" s="20"/>
      <c r="G83" s="37"/>
      <c r="H83" s="37"/>
      <c r="I83" s="37"/>
      <c r="J83" s="37"/>
      <c r="K83" s="37"/>
    </row>
    <row r="84" spans="1:11" x14ac:dyDescent="0.3">
      <c r="A84" s="22" t="s">
        <v>10</v>
      </c>
      <c r="B84" s="78">
        <v>0</v>
      </c>
      <c r="C84" s="78">
        <v>0</v>
      </c>
      <c r="D84" s="109">
        <f>C84</f>
        <v>0</v>
      </c>
      <c r="E84" s="110" t="e">
        <f>D84/D$88</f>
        <v>#DIV/0!</v>
      </c>
      <c r="F84" s="122">
        <f>C84-D84</f>
        <v>0</v>
      </c>
      <c r="G84" s="112">
        <v>0</v>
      </c>
      <c r="H84" s="87">
        <v>0</v>
      </c>
      <c r="I84" s="87">
        <v>0</v>
      </c>
      <c r="J84" s="87">
        <v>0</v>
      </c>
      <c r="K84" s="87">
        <v>0</v>
      </c>
    </row>
    <row r="85" spans="1:11" x14ac:dyDescent="0.3">
      <c r="A85" s="22" t="s">
        <v>11</v>
      </c>
      <c r="B85" s="78">
        <v>0</v>
      </c>
      <c r="C85" s="78">
        <v>0</v>
      </c>
      <c r="D85" s="109">
        <f>C85</f>
        <v>0</v>
      </c>
      <c r="E85" s="110" t="e">
        <f>D85/D$88</f>
        <v>#DIV/0!</v>
      </c>
      <c r="F85" s="122">
        <f>C85-D85</f>
        <v>0</v>
      </c>
      <c r="G85" s="112">
        <v>0</v>
      </c>
      <c r="H85" s="87">
        <v>0</v>
      </c>
      <c r="I85" s="87">
        <v>0</v>
      </c>
      <c r="J85" s="87">
        <v>0</v>
      </c>
      <c r="K85" s="87">
        <v>0</v>
      </c>
    </row>
    <row r="86" spans="1:11" x14ac:dyDescent="0.3">
      <c r="A86" s="17" t="s">
        <v>17</v>
      </c>
      <c r="B86" s="78">
        <v>0</v>
      </c>
      <c r="C86" s="78">
        <f t="shared" ref="C86:K86" si="25">SUM(C84:C85)</f>
        <v>0</v>
      </c>
      <c r="D86" s="101">
        <f t="shared" si="25"/>
        <v>0</v>
      </c>
      <c r="E86" s="111" t="e">
        <f t="shared" si="25"/>
        <v>#DIV/0!</v>
      </c>
      <c r="F86" s="101">
        <f t="shared" si="25"/>
        <v>0</v>
      </c>
      <c r="G86" s="78">
        <f t="shared" si="25"/>
        <v>0</v>
      </c>
      <c r="H86" s="78">
        <f t="shared" si="25"/>
        <v>0</v>
      </c>
      <c r="I86" s="78">
        <f t="shared" si="25"/>
        <v>0</v>
      </c>
      <c r="J86" s="78">
        <f t="shared" si="25"/>
        <v>0</v>
      </c>
      <c r="K86" s="78">
        <f t="shared" si="25"/>
        <v>0</v>
      </c>
    </row>
    <row r="87" spans="1:11" x14ac:dyDescent="0.3">
      <c r="A87" s="14"/>
      <c r="B87" s="114"/>
      <c r="C87" s="114"/>
      <c r="D87" s="109"/>
      <c r="E87" s="115"/>
      <c r="F87" s="109"/>
      <c r="G87" s="37"/>
      <c r="H87" s="37"/>
      <c r="I87" s="37"/>
      <c r="J87" s="37"/>
      <c r="K87" s="37"/>
    </row>
    <row r="88" spans="1:11" x14ac:dyDescent="0.3">
      <c r="A88" s="18" t="s">
        <v>18</v>
      </c>
      <c r="B88" s="78">
        <f>B81+B86+C81</f>
        <v>0</v>
      </c>
      <c r="C88" s="78">
        <f t="shared" ref="C88:K88" si="26">C81+C86</f>
        <v>0</v>
      </c>
      <c r="D88" s="78">
        <f t="shared" si="26"/>
        <v>0</v>
      </c>
      <c r="E88" s="116" t="e">
        <f t="shared" si="26"/>
        <v>#DIV/0!</v>
      </c>
      <c r="F88" s="123">
        <f t="shared" si="26"/>
        <v>0</v>
      </c>
      <c r="G88" s="113">
        <f t="shared" si="26"/>
        <v>0</v>
      </c>
      <c r="H88" s="10">
        <f t="shared" si="26"/>
        <v>0</v>
      </c>
      <c r="I88" s="10">
        <f t="shared" si="26"/>
        <v>0</v>
      </c>
      <c r="J88" s="10">
        <f t="shared" si="26"/>
        <v>0</v>
      </c>
      <c r="K88" s="10">
        <f t="shared" si="26"/>
        <v>0</v>
      </c>
    </row>
    <row r="91" spans="1:11" x14ac:dyDescent="0.3">
      <c r="B91" s="5"/>
      <c r="C91" s="5"/>
      <c r="D91" s="6"/>
      <c r="E91" s="7"/>
      <c r="F91" s="6"/>
      <c r="G91" s="171" t="s">
        <v>107</v>
      </c>
      <c r="H91" s="171"/>
      <c r="I91" s="171"/>
      <c r="J91" s="171"/>
      <c r="K91" s="171"/>
    </row>
    <row r="92" spans="1:11" ht="31.2" x14ac:dyDescent="0.3">
      <c r="A92" s="125" t="s">
        <v>128</v>
      </c>
      <c r="B92" s="13" t="s">
        <v>86</v>
      </c>
      <c r="C92" s="13" t="s">
        <v>21</v>
      </c>
      <c r="D92" s="13" t="s">
        <v>22</v>
      </c>
      <c r="E92" s="13" t="s">
        <v>23</v>
      </c>
      <c r="F92" s="13" t="s">
        <v>105</v>
      </c>
      <c r="G92" s="46" t="s">
        <v>7</v>
      </c>
      <c r="H92" s="46" t="s">
        <v>8</v>
      </c>
      <c r="I92" s="46" t="s">
        <v>9</v>
      </c>
      <c r="J92" s="46" t="s">
        <v>24</v>
      </c>
      <c r="K92" s="46" t="s">
        <v>25</v>
      </c>
    </row>
    <row r="93" spans="1:11" x14ac:dyDescent="0.3">
      <c r="A93" s="15" t="s">
        <v>3</v>
      </c>
      <c r="B93" s="102"/>
      <c r="C93" s="78">
        <v>0</v>
      </c>
      <c r="D93" s="109">
        <f>C93</f>
        <v>0</v>
      </c>
      <c r="E93" s="110" t="e">
        <f>D93/D$105</f>
        <v>#DIV/0!</v>
      </c>
      <c r="F93" s="122">
        <f>C93-D93</f>
        <v>0</v>
      </c>
      <c r="G93" s="108">
        <v>0</v>
      </c>
      <c r="H93" s="86">
        <v>0</v>
      </c>
      <c r="I93" s="86">
        <v>0</v>
      </c>
      <c r="J93" s="85">
        <v>0</v>
      </c>
      <c r="K93" s="85">
        <v>0</v>
      </c>
    </row>
    <row r="94" spans="1:11" x14ac:dyDescent="0.3">
      <c r="A94" s="16" t="s">
        <v>64</v>
      </c>
      <c r="B94" s="102"/>
      <c r="C94" s="78">
        <v>0</v>
      </c>
      <c r="D94" s="109">
        <f t="shared" ref="D94:D97" si="27">C94</f>
        <v>0</v>
      </c>
      <c r="E94" s="110" t="e">
        <f t="shared" ref="E94:E97" si="28">D94/D$105</f>
        <v>#DIV/0!</v>
      </c>
      <c r="F94" s="109">
        <f t="shared" ref="F94:F97" si="29">C94-D94</f>
        <v>0</v>
      </c>
      <c r="G94" s="80">
        <f>G93*0.3</f>
        <v>0</v>
      </c>
      <c r="H94" s="80">
        <f>H93*0.3</f>
        <v>0</v>
      </c>
      <c r="I94" s="80">
        <f>I93*0.3</f>
        <v>0</v>
      </c>
      <c r="J94" s="78">
        <f>J93*0.3</f>
        <v>0</v>
      </c>
      <c r="K94" s="78">
        <f>K93*0.3</f>
        <v>0</v>
      </c>
    </row>
    <row r="95" spans="1:11" x14ac:dyDescent="0.3">
      <c r="A95" s="15" t="s">
        <v>120</v>
      </c>
      <c r="B95" s="102"/>
      <c r="C95" s="78">
        <v>0</v>
      </c>
      <c r="D95" s="109">
        <f t="shared" si="27"/>
        <v>0</v>
      </c>
      <c r="E95" s="110" t="e">
        <f t="shared" si="28"/>
        <v>#DIV/0!</v>
      </c>
      <c r="F95" s="122">
        <f t="shared" si="29"/>
        <v>0</v>
      </c>
      <c r="G95" s="108">
        <v>0</v>
      </c>
      <c r="H95" s="86">
        <v>0</v>
      </c>
      <c r="I95" s="86">
        <v>0</v>
      </c>
      <c r="J95" s="85">
        <v>0</v>
      </c>
      <c r="K95" s="85">
        <v>0</v>
      </c>
    </row>
    <row r="96" spans="1:11" x14ac:dyDescent="0.3">
      <c r="A96" s="15" t="s">
        <v>20</v>
      </c>
      <c r="B96" s="102"/>
      <c r="C96" s="78">
        <v>0</v>
      </c>
      <c r="D96" s="109">
        <f t="shared" si="27"/>
        <v>0</v>
      </c>
      <c r="E96" s="110" t="e">
        <f t="shared" si="28"/>
        <v>#DIV/0!</v>
      </c>
      <c r="F96" s="122">
        <f t="shared" si="29"/>
        <v>0</v>
      </c>
      <c r="G96" s="108">
        <v>0</v>
      </c>
      <c r="H96" s="86">
        <v>0</v>
      </c>
      <c r="I96" s="86">
        <v>0</v>
      </c>
      <c r="J96" s="86">
        <v>0</v>
      </c>
      <c r="K96" s="86">
        <v>0</v>
      </c>
    </row>
    <row r="97" spans="1:12" x14ac:dyDescent="0.3">
      <c r="A97" s="15" t="s">
        <v>5</v>
      </c>
      <c r="B97" s="102"/>
      <c r="C97" s="78">
        <v>0</v>
      </c>
      <c r="D97" s="109">
        <f t="shared" si="27"/>
        <v>0</v>
      </c>
      <c r="E97" s="110" t="e">
        <f t="shared" si="28"/>
        <v>#DIV/0!</v>
      </c>
      <c r="F97" s="122">
        <f t="shared" si="29"/>
        <v>0</v>
      </c>
      <c r="G97" s="108">
        <v>0</v>
      </c>
      <c r="H97" s="86">
        <v>0</v>
      </c>
      <c r="I97" s="86">
        <v>0</v>
      </c>
      <c r="J97" s="86">
        <v>0</v>
      </c>
      <c r="K97" s="86">
        <v>0</v>
      </c>
    </row>
    <row r="98" spans="1:12" x14ac:dyDescent="0.3">
      <c r="A98" s="17" t="s">
        <v>66</v>
      </c>
      <c r="B98" s="102"/>
      <c r="C98" s="78">
        <f t="shared" ref="C98:K98" si="30">SUM(C93:C97)</f>
        <v>0</v>
      </c>
      <c r="D98" s="101">
        <f t="shared" si="30"/>
        <v>0</v>
      </c>
      <c r="E98" s="111" t="e">
        <f t="shared" si="30"/>
        <v>#DIV/0!</v>
      </c>
      <c r="F98" s="101">
        <f t="shared" si="30"/>
        <v>0</v>
      </c>
      <c r="G98" s="78">
        <f t="shared" si="30"/>
        <v>0</v>
      </c>
      <c r="H98" s="78">
        <f t="shared" si="30"/>
        <v>0</v>
      </c>
      <c r="I98" s="78">
        <f t="shared" si="30"/>
        <v>0</v>
      </c>
      <c r="J98" s="78">
        <f t="shared" si="30"/>
        <v>0</v>
      </c>
      <c r="K98" s="78">
        <f t="shared" si="30"/>
        <v>0</v>
      </c>
    </row>
    <row r="99" spans="1:12" x14ac:dyDescent="0.3">
      <c r="A99" s="18"/>
      <c r="B99" s="19"/>
      <c r="C99" s="19"/>
      <c r="D99" s="20"/>
      <c r="E99" s="21"/>
      <c r="F99" s="20"/>
      <c r="G99" s="37"/>
      <c r="H99" s="37"/>
      <c r="I99" s="37"/>
      <c r="J99" s="37"/>
      <c r="K99" s="37"/>
    </row>
    <row r="100" spans="1:12" x14ac:dyDescent="0.3">
      <c r="A100" s="74" t="s">
        <v>65</v>
      </c>
      <c r="B100" s="95" t="s">
        <v>86</v>
      </c>
      <c r="C100" s="95" t="s">
        <v>89</v>
      </c>
      <c r="D100" s="20"/>
      <c r="E100" s="21"/>
      <c r="F100" s="20"/>
      <c r="G100" s="37"/>
      <c r="H100" s="37"/>
      <c r="I100" s="37"/>
      <c r="J100" s="37"/>
      <c r="K100" s="37"/>
    </row>
    <row r="101" spans="1:12" x14ac:dyDescent="0.3">
      <c r="A101" s="22" t="s">
        <v>10</v>
      </c>
      <c r="B101" s="78">
        <v>0</v>
      </c>
      <c r="C101" s="78">
        <v>0</v>
      </c>
      <c r="D101" s="109">
        <f>C101</f>
        <v>0</v>
      </c>
      <c r="E101" s="110" t="e">
        <f>D101/D$105</f>
        <v>#DIV/0!</v>
      </c>
      <c r="F101" s="122">
        <f>C101-D101</f>
        <v>0</v>
      </c>
      <c r="G101" s="112">
        <v>0</v>
      </c>
      <c r="H101" s="87">
        <v>0</v>
      </c>
      <c r="I101" s="87">
        <v>0</v>
      </c>
      <c r="J101" s="87">
        <v>0</v>
      </c>
      <c r="K101" s="87">
        <v>0</v>
      </c>
    </row>
    <row r="102" spans="1:12" x14ac:dyDescent="0.3">
      <c r="A102" s="22" t="s">
        <v>11</v>
      </c>
      <c r="B102" s="78">
        <v>0</v>
      </c>
      <c r="C102" s="78">
        <v>0</v>
      </c>
      <c r="D102" s="109">
        <f>C102</f>
        <v>0</v>
      </c>
      <c r="E102" s="110" t="e">
        <f>D102/D$105</f>
        <v>#DIV/0!</v>
      </c>
      <c r="F102" s="122">
        <f>C102-D102</f>
        <v>0</v>
      </c>
      <c r="G102" s="112">
        <v>0</v>
      </c>
      <c r="H102" s="87">
        <v>0</v>
      </c>
      <c r="I102" s="87">
        <v>0</v>
      </c>
      <c r="J102" s="87">
        <v>0</v>
      </c>
      <c r="K102" s="87">
        <v>0</v>
      </c>
    </row>
    <row r="103" spans="1:12" x14ac:dyDescent="0.3">
      <c r="A103" s="17" t="s">
        <v>17</v>
      </c>
      <c r="B103" s="78">
        <v>0</v>
      </c>
      <c r="C103" s="78">
        <f t="shared" ref="C103:K103" si="31">SUM(C101:C102)</f>
        <v>0</v>
      </c>
      <c r="D103" s="101">
        <f t="shared" si="31"/>
        <v>0</v>
      </c>
      <c r="E103" s="111" t="e">
        <f t="shared" si="31"/>
        <v>#DIV/0!</v>
      </c>
      <c r="F103" s="101">
        <f t="shared" si="31"/>
        <v>0</v>
      </c>
      <c r="G103" s="78">
        <f t="shared" si="31"/>
        <v>0</v>
      </c>
      <c r="H103" s="78">
        <f t="shared" si="31"/>
        <v>0</v>
      </c>
      <c r="I103" s="78">
        <f t="shared" si="31"/>
        <v>0</v>
      </c>
      <c r="J103" s="78">
        <f t="shared" si="31"/>
        <v>0</v>
      </c>
      <c r="K103" s="78">
        <f t="shared" si="31"/>
        <v>0</v>
      </c>
    </row>
    <row r="104" spans="1:12" x14ac:dyDescent="0.3">
      <c r="A104" s="14"/>
      <c r="B104" s="114"/>
      <c r="C104" s="114"/>
      <c r="D104" s="109"/>
      <c r="E104" s="115"/>
      <c r="F104" s="109"/>
      <c r="G104" s="37"/>
      <c r="H104" s="37"/>
      <c r="I104" s="37"/>
      <c r="J104" s="37"/>
      <c r="K104" s="37"/>
    </row>
    <row r="105" spans="1:12" x14ac:dyDescent="0.3">
      <c r="A105" s="18" t="s">
        <v>18</v>
      </c>
      <c r="B105" s="78">
        <f>B98+B103+C98</f>
        <v>0</v>
      </c>
      <c r="C105" s="78">
        <f t="shared" ref="C105:K105" si="32">C98+C103</f>
        <v>0</v>
      </c>
      <c r="D105" s="78">
        <f t="shared" si="32"/>
        <v>0</v>
      </c>
      <c r="E105" s="116" t="e">
        <f t="shared" si="32"/>
        <v>#DIV/0!</v>
      </c>
      <c r="F105" s="123">
        <f t="shared" si="32"/>
        <v>0</v>
      </c>
      <c r="G105" s="113">
        <f t="shared" si="32"/>
        <v>0</v>
      </c>
      <c r="H105" s="10">
        <f t="shared" si="32"/>
        <v>0</v>
      </c>
      <c r="I105" s="10">
        <f t="shared" si="32"/>
        <v>0</v>
      </c>
      <c r="J105" s="10">
        <f t="shared" si="32"/>
        <v>0</v>
      </c>
      <c r="K105" s="10">
        <f t="shared" si="32"/>
        <v>0</v>
      </c>
    </row>
    <row r="107" spans="1:12" ht="16.2" thickBot="1" x14ac:dyDescent="0.35"/>
    <row r="108" spans="1:12" ht="16.2" thickTop="1" x14ac:dyDescent="0.3">
      <c r="A108" s="132"/>
      <c r="B108" s="133"/>
      <c r="C108" s="133"/>
      <c r="D108" s="133"/>
      <c r="E108" s="134"/>
      <c r="F108" s="133"/>
      <c r="G108" s="133"/>
      <c r="H108" s="133"/>
      <c r="I108" s="133"/>
      <c r="J108" s="133"/>
      <c r="K108" s="133"/>
      <c r="L108" s="135"/>
    </row>
    <row r="109" spans="1:12" x14ac:dyDescent="0.3">
      <c r="A109" s="136"/>
      <c r="B109" s="104"/>
      <c r="C109" s="104"/>
      <c r="D109" s="104"/>
      <c r="E109" s="128"/>
      <c r="F109" s="104"/>
      <c r="G109" s="104"/>
      <c r="H109" s="104"/>
      <c r="I109" s="104"/>
      <c r="J109" s="104"/>
      <c r="K109" s="104"/>
      <c r="L109" s="131"/>
    </row>
    <row r="110" spans="1:12" x14ac:dyDescent="0.3">
      <c r="A110" s="136"/>
      <c r="B110" s="104"/>
      <c r="C110" s="104"/>
      <c r="D110" s="104"/>
      <c r="E110" s="128"/>
      <c r="F110" s="104"/>
      <c r="G110" s="104"/>
      <c r="H110" s="104"/>
      <c r="I110" s="104"/>
      <c r="J110" s="104"/>
      <c r="K110" s="104"/>
      <c r="L110" s="131"/>
    </row>
    <row r="111" spans="1:12" x14ac:dyDescent="0.3">
      <c r="A111" s="137"/>
      <c r="B111" s="37"/>
      <c r="C111" s="37"/>
      <c r="D111" s="28"/>
      <c r="E111" s="36"/>
      <c r="F111" s="28"/>
      <c r="G111" s="171" t="s">
        <v>107</v>
      </c>
      <c r="H111" s="171"/>
      <c r="I111" s="171"/>
      <c r="J111" s="171"/>
      <c r="K111" s="171"/>
      <c r="L111" s="131"/>
    </row>
    <row r="112" spans="1:12" ht="27.6" x14ac:dyDescent="0.3">
      <c r="A112" s="138" t="s">
        <v>122</v>
      </c>
      <c r="B112" s="129" t="s">
        <v>86</v>
      </c>
      <c r="C112" s="129" t="s">
        <v>21</v>
      </c>
      <c r="D112" s="129" t="s">
        <v>22</v>
      </c>
      <c r="E112" s="129" t="s">
        <v>23</v>
      </c>
      <c r="F112" s="129" t="s">
        <v>105</v>
      </c>
      <c r="G112" s="46" t="s">
        <v>7</v>
      </c>
      <c r="H112" s="46" t="s">
        <v>8</v>
      </c>
      <c r="I112" s="46" t="s">
        <v>9</v>
      </c>
      <c r="J112" s="46" t="s">
        <v>24</v>
      </c>
      <c r="K112" s="46" t="s">
        <v>25</v>
      </c>
      <c r="L112" s="131"/>
    </row>
    <row r="113" spans="1:14" x14ac:dyDescent="0.3">
      <c r="A113" s="139" t="s">
        <v>3</v>
      </c>
      <c r="B113" s="102"/>
      <c r="C113" s="78">
        <f>C7+C25+C42+C59+C76+C93</f>
        <v>992166.66666666663</v>
      </c>
      <c r="D113" s="109">
        <f>D7+D25+D42+D59+D76+D93</f>
        <v>992166.66666666663</v>
      </c>
      <c r="E113" s="110">
        <f>D113/D$125</f>
        <v>0.65562396061630634</v>
      </c>
      <c r="F113" s="122">
        <f t="shared" ref="F113:K117" si="33">F7+F25+F42+F59+F76+F93</f>
        <v>0</v>
      </c>
      <c r="G113" s="108">
        <f t="shared" si="33"/>
        <v>0</v>
      </c>
      <c r="H113" s="108">
        <f t="shared" si="33"/>
        <v>0</v>
      </c>
      <c r="I113" s="108">
        <f t="shared" si="33"/>
        <v>0</v>
      </c>
      <c r="J113" s="108">
        <f t="shared" si="33"/>
        <v>0</v>
      </c>
      <c r="K113" s="108">
        <f t="shared" si="33"/>
        <v>0</v>
      </c>
      <c r="L113" s="131"/>
    </row>
    <row r="114" spans="1:14" x14ac:dyDescent="0.3">
      <c r="A114" s="140" t="s">
        <v>64</v>
      </c>
      <c r="B114" s="102"/>
      <c r="C114" s="78">
        <f>C113*0.3</f>
        <v>297650</v>
      </c>
      <c r="D114" s="109">
        <f>D8+D26+D43+D60+D77+D94</f>
        <v>297650</v>
      </c>
      <c r="E114" s="110">
        <f>D114/D$125</f>
        <v>0.19668718818489192</v>
      </c>
      <c r="F114" s="109">
        <f t="shared" si="33"/>
        <v>0</v>
      </c>
      <c r="G114" s="126">
        <f t="shared" si="33"/>
        <v>0</v>
      </c>
      <c r="H114" s="80">
        <f t="shared" si="33"/>
        <v>0</v>
      </c>
      <c r="I114" s="80">
        <f t="shared" si="33"/>
        <v>0</v>
      </c>
      <c r="J114" s="80">
        <f t="shared" si="33"/>
        <v>0</v>
      </c>
      <c r="K114" s="80">
        <f t="shared" si="33"/>
        <v>0</v>
      </c>
      <c r="L114" s="131"/>
      <c r="M114" s="104"/>
      <c r="N114" s="104"/>
    </row>
    <row r="115" spans="1:14" x14ac:dyDescent="0.3">
      <c r="A115" s="139" t="s">
        <v>120</v>
      </c>
      <c r="B115" s="102"/>
      <c r="C115" s="78">
        <f>C9+C27+C44+C61+C78+C95</f>
        <v>104500</v>
      </c>
      <c r="D115" s="109">
        <f>D9+D27+D44+D61+D78+D95</f>
        <v>104500</v>
      </c>
      <c r="E115" s="110">
        <f>D115/D$125</f>
        <v>6.9053623938589645E-2</v>
      </c>
      <c r="F115" s="122">
        <f t="shared" si="33"/>
        <v>0</v>
      </c>
      <c r="G115" s="108">
        <f t="shared" si="33"/>
        <v>0</v>
      </c>
      <c r="H115" s="108">
        <f t="shared" si="33"/>
        <v>0</v>
      </c>
      <c r="I115" s="108">
        <f t="shared" si="33"/>
        <v>0</v>
      </c>
      <c r="J115" s="108">
        <f t="shared" si="33"/>
        <v>0</v>
      </c>
      <c r="K115" s="108">
        <f t="shared" si="33"/>
        <v>0</v>
      </c>
      <c r="L115" s="131"/>
    </row>
    <row r="116" spans="1:14" x14ac:dyDescent="0.3">
      <c r="A116" s="139" t="s">
        <v>20</v>
      </c>
      <c r="B116" s="102"/>
      <c r="C116" s="78">
        <f>C10+C28+C45+C62+C79+C96</f>
        <v>40000</v>
      </c>
      <c r="D116" s="109">
        <f>D10+D28+D45+D62+D79+D96</f>
        <v>40000</v>
      </c>
      <c r="E116" s="110">
        <f>D116/D$125</f>
        <v>2.6432009163096511E-2</v>
      </c>
      <c r="F116" s="122">
        <f t="shared" si="33"/>
        <v>0</v>
      </c>
      <c r="G116" s="108">
        <f t="shared" si="33"/>
        <v>0</v>
      </c>
      <c r="H116" s="108">
        <f t="shared" si="33"/>
        <v>0</v>
      </c>
      <c r="I116" s="108">
        <f t="shared" si="33"/>
        <v>0</v>
      </c>
      <c r="J116" s="108">
        <f t="shared" si="33"/>
        <v>0</v>
      </c>
      <c r="K116" s="108">
        <f t="shared" si="33"/>
        <v>0</v>
      </c>
      <c r="L116" s="131"/>
    </row>
    <row r="117" spans="1:14" x14ac:dyDescent="0.3">
      <c r="A117" s="139" t="s">
        <v>5</v>
      </c>
      <c r="B117" s="102"/>
      <c r="C117" s="78">
        <f>C11+C29+C46+C63+C80+C97</f>
        <v>5000</v>
      </c>
      <c r="D117" s="109">
        <f>D11+D29+D46+D63+D80+D97</f>
        <v>5000</v>
      </c>
      <c r="E117" s="110">
        <f>D117/D$125</f>
        <v>3.3040011453870639E-3</v>
      </c>
      <c r="F117" s="122">
        <f t="shared" si="33"/>
        <v>0</v>
      </c>
      <c r="G117" s="108">
        <f t="shared" si="33"/>
        <v>0</v>
      </c>
      <c r="H117" s="108">
        <f t="shared" si="33"/>
        <v>0</v>
      </c>
      <c r="I117" s="108">
        <f t="shared" si="33"/>
        <v>0</v>
      </c>
      <c r="J117" s="108">
        <f t="shared" si="33"/>
        <v>0</v>
      </c>
      <c r="K117" s="108">
        <f t="shared" si="33"/>
        <v>0</v>
      </c>
      <c r="L117" s="131"/>
    </row>
    <row r="118" spans="1:14" x14ac:dyDescent="0.3">
      <c r="A118" s="141" t="s">
        <v>66</v>
      </c>
      <c r="B118" s="102"/>
      <c r="C118" s="78">
        <f t="shared" ref="C118:K118" si="34">SUM(C113:C117)</f>
        <v>1439316.6666666665</v>
      </c>
      <c r="D118" s="101">
        <f t="shared" si="34"/>
        <v>1439316.6666666665</v>
      </c>
      <c r="E118" s="111">
        <f t="shared" si="34"/>
        <v>0.9511007830482715</v>
      </c>
      <c r="F118" s="101">
        <f t="shared" si="34"/>
        <v>0</v>
      </c>
      <c r="G118" s="78">
        <f t="shared" si="34"/>
        <v>0</v>
      </c>
      <c r="H118" s="78">
        <f t="shared" si="34"/>
        <v>0</v>
      </c>
      <c r="I118" s="78">
        <f t="shared" si="34"/>
        <v>0</v>
      </c>
      <c r="J118" s="78">
        <f t="shared" si="34"/>
        <v>0</v>
      </c>
      <c r="K118" s="78">
        <f t="shared" si="34"/>
        <v>0</v>
      </c>
      <c r="L118" s="131"/>
    </row>
    <row r="119" spans="1:14" x14ac:dyDescent="0.3">
      <c r="A119" s="142"/>
      <c r="B119" s="114"/>
      <c r="C119" s="114"/>
      <c r="D119" s="109"/>
      <c r="E119" s="115"/>
      <c r="F119" s="109"/>
      <c r="G119" s="37"/>
      <c r="H119" s="37"/>
      <c r="I119" s="37"/>
      <c r="J119" s="37"/>
      <c r="K119" s="37"/>
      <c r="L119" s="131"/>
    </row>
    <row r="120" spans="1:14" x14ac:dyDescent="0.3">
      <c r="A120" s="143" t="s">
        <v>65</v>
      </c>
      <c r="B120" s="95" t="s">
        <v>86</v>
      </c>
      <c r="C120" s="95" t="s">
        <v>89</v>
      </c>
      <c r="D120" s="109"/>
      <c r="E120" s="115"/>
      <c r="F120" s="109"/>
      <c r="G120" s="37"/>
      <c r="H120" s="37"/>
      <c r="I120" s="37"/>
      <c r="J120" s="37"/>
      <c r="K120" s="37"/>
      <c r="L120" s="131"/>
    </row>
    <row r="121" spans="1:14" x14ac:dyDescent="0.3">
      <c r="A121" s="144" t="s">
        <v>10</v>
      </c>
      <c r="B121" s="78">
        <f t="shared" ref="B121:D122" si="35">B15+B33+B50+B67+B84+B101</f>
        <v>50000</v>
      </c>
      <c r="C121" s="78">
        <f t="shared" si="35"/>
        <v>10000</v>
      </c>
      <c r="D121" s="109">
        <f t="shared" si="35"/>
        <v>10000</v>
      </c>
      <c r="E121" s="110">
        <f>D121/D$125</f>
        <v>6.6080022907741278E-3</v>
      </c>
      <c r="F121" s="122">
        <f t="shared" ref="F121:K122" si="36">F15+F33+F50+F67+F84+F101</f>
        <v>0</v>
      </c>
      <c r="G121" s="112">
        <f t="shared" si="36"/>
        <v>0</v>
      </c>
      <c r="H121" s="112">
        <f t="shared" si="36"/>
        <v>0</v>
      </c>
      <c r="I121" s="112">
        <f t="shared" si="36"/>
        <v>0</v>
      </c>
      <c r="J121" s="112">
        <f t="shared" si="36"/>
        <v>0</v>
      </c>
      <c r="K121" s="112">
        <f t="shared" si="36"/>
        <v>0</v>
      </c>
      <c r="L121" s="131"/>
    </row>
    <row r="122" spans="1:14" x14ac:dyDescent="0.3">
      <c r="A122" s="144" t="s">
        <v>11</v>
      </c>
      <c r="B122" s="78">
        <f t="shared" si="35"/>
        <v>106000</v>
      </c>
      <c r="C122" s="78">
        <f t="shared" si="35"/>
        <v>64000</v>
      </c>
      <c r="D122" s="109">
        <f t="shared" si="35"/>
        <v>64000</v>
      </c>
      <c r="E122" s="110">
        <f>D122/D$125</f>
        <v>4.2291214660954417E-2</v>
      </c>
      <c r="F122" s="122">
        <f t="shared" si="36"/>
        <v>0</v>
      </c>
      <c r="G122" s="112">
        <f t="shared" si="36"/>
        <v>0</v>
      </c>
      <c r="H122" s="112">
        <f t="shared" si="36"/>
        <v>0</v>
      </c>
      <c r="I122" s="112">
        <f t="shared" si="36"/>
        <v>0</v>
      </c>
      <c r="J122" s="112">
        <f t="shared" si="36"/>
        <v>0</v>
      </c>
      <c r="K122" s="112">
        <f t="shared" si="36"/>
        <v>0</v>
      </c>
      <c r="L122" s="131"/>
    </row>
    <row r="123" spans="1:14" x14ac:dyDescent="0.3">
      <c r="A123" s="141" t="s">
        <v>17</v>
      </c>
      <c r="B123" s="78">
        <f t="shared" ref="B123:K123" si="37">SUM(B121:B122)</f>
        <v>156000</v>
      </c>
      <c r="C123" s="78">
        <f t="shared" si="37"/>
        <v>74000</v>
      </c>
      <c r="D123" s="101">
        <f t="shared" si="37"/>
        <v>74000</v>
      </c>
      <c r="E123" s="111">
        <f t="shared" si="37"/>
        <v>4.8899216951728545E-2</v>
      </c>
      <c r="F123" s="101">
        <f t="shared" si="37"/>
        <v>0</v>
      </c>
      <c r="G123" s="78">
        <f t="shared" si="37"/>
        <v>0</v>
      </c>
      <c r="H123" s="78">
        <f t="shared" si="37"/>
        <v>0</v>
      </c>
      <c r="I123" s="78">
        <f t="shared" si="37"/>
        <v>0</v>
      </c>
      <c r="J123" s="78">
        <f t="shared" si="37"/>
        <v>0</v>
      </c>
      <c r="K123" s="78">
        <f t="shared" si="37"/>
        <v>0</v>
      </c>
      <c r="L123" s="131"/>
    </row>
    <row r="124" spans="1:14" x14ac:dyDescent="0.3">
      <c r="A124" s="145"/>
      <c r="B124" s="114"/>
      <c r="C124" s="114"/>
      <c r="D124" s="109"/>
      <c r="E124" s="115"/>
      <c r="F124" s="109"/>
      <c r="G124" s="37"/>
      <c r="H124" s="37"/>
      <c r="I124" s="37"/>
      <c r="J124" s="37"/>
      <c r="K124" s="37"/>
      <c r="L124" s="131"/>
    </row>
    <row r="125" spans="1:14" x14ac:dyDescent="0.3">
      <c r="A125" s="142" t="s">
        <v>18</v>
      </c>
      <c r="B125" s="78">
        <f>B118+B123+C118</f>
        <v>1595316.6666666665</v>
      </c>
      <c r="C125" s="78">
        <f t="shared" ref="C125:K125" si="38">C118+C123</f>
        <v>1513316.6666666665</v>
      </c>
      <c r="D125" s="78">
        <f t="shared" si="38"/>
        <v>1513316.6666666665</v>
      </c>
      <c r="E125" s="116">
        <f t="shared" si="38"/>
        <v>1</v>
      </c>
      <c r="F125" s="123">
        <f t="shared" si="38"/>
        <v>0</v>
      </c>
      <c r="G125" s="113">
        <f t="shared" si="38"/>
        <v>0</v>
      </c>
      <c r="H125" s="130">
        <f t="shared" si="38"/>
        <v>0</v>
      </c>
      <c r="I125" s="130">
        <f t="shared" si="38"/>
        <v>0</v>
      </c>
      <c r="J125" s="130">
        <f t="shared" si="38"/>
        <v>0</v>
      </c>
      <c r="K125" s="130">
        <f t="shared" si="38"/>
        <v>0</v>
      </c>
      <c r="L125" s="131"/>
    </row>
    <row r="126" spans="1:14" x14ac:dyDescent="0.3">
      <c r="A126" s="136"/>
      <c r="B126" s="104"/>
      <c r="C126" s="104"/>
      <c r="D126" s="104"/>
      <c r="E126" s="128"/>
      <c r="F126" s="104"/>
      <c r="G126" s="104"/>
      <c r="H126" s="104"/>
      <c r="I126" s="104"/>
      <c r="J126" s="104"/>
      <c r="K126" s="104"/>
      <c r="L126" s="131"/>
    </row>
    <row r="127" spans="1:14" x14ac:dyDescent="0.3">
      <c r="A127" s="136"/>
      <c r="B127" s="104"/>
      <c r="C127" s="104"/>
      <c r="D127" s="104"/>
      <c r="E127" s="128"/>
      <c r="F127" s="104"/>
      <c r="G127" s="104"/>
      <c r="H127" s="104"/>
      <c r="I127" s="104"/>
      <c r="J127" s="104"/>
      <c r="K127" s="104"/>
      <c r="L127" s="131"/>
    </row>
    <row r="128" spans="1:14" ht="16.2" thickBot="1" x14ac:dyDescent="0.35">
      <c r="A128" s="146"/>
      <c r="B128" s="147"/>
      <c r="C128" s="147"/>
      <c r="D128" s="147"/>
      <c r="E128" s="148"/>
      <c r="F128" s="147"/>
      <c r="G128" s="147"/>
      <c r="H128" s="147"/>
      <c r="I128" s="147"/>
      <c r="J128" s="147"/>
      <c r="K128" s="147"/>
      <c r="L128" s="149"/>
    </row>
    <row r="129" ht="16.2" thickTop="1" x14ac:dyDescent="0.3"/>
  </sheetData>
  <mergeCells count="7">
    <mergeCell ref="G74:K74"/>
    <mergeCell ref="G91:K91"/>
    <mergeCell ref="G5:K5"/>
    <mergeCell ref="G111:K111"/>
    <mergeCell ref="G23:K23"/>
    <mergeCell ref="G40:K40"/>
    <mergeCell ref="G57:K57"/>
  </mergeCells>
  <pageMargins left="0.39000000000000007" right="0.39000000000000007" top="0.78740157480314965" bottom="0.39000000000000007" header="0.39370078740157483" footer="0.30000000000000004"/>
  <pageSetup paperSize="9" scale="95" orientation="landscape" r:id="rId1"/>
  <headerFooter>
    <oddHeader>&amp;L&amp;F | &amp;A&amp;R&amp;D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Summary</vt:lpstr>
      <vt:lpstr>2. Personnel Costs</vt:lpstr>
      <vt:lpstr>3. Consultancy,Travel&amp;Materials</vt:lpstr>
      <vt:lpstr>4.Capital-Buildings &amp; Equipment</vt:lpstr>
      <vt:lpstr>5. Forecasted Draw-Down</vt:lpstr>
      <vt:lpstr>6. Technical Assessment(hidden)</vt:lpstr>
      <vt:lpstr>7. IDA Summary (hidden)</vt:lpstr>
      <vt:lpstr>'3. Consultancy,Travel&amp;Materials'!Print_Area</vt:lpstr>
      <vt:lpstr>'4.Capital-Buildings &amp; Equipment'!Print_Area</vt:lpstr>
      <vt:lpstr>'3. Consultancy,Travel&amp;Materials'!Print_Titles</vt:lpstr>
      <vt:lpstr>'4.Capital-Buildings &amp; Equipment'!Print_Titles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Brody, David</dc:creator>
  <cp:lastModifiedBy>David Brody</cp:lastModifiedBy>
  <cp:lastPrinted>2016-04-29T10:49:05Z</cp:lastPrinted>
  <dcterms:created xsi:type="dcterms:W3CDTF">2015-10-14T18:44:48Z</dcterms:created>
  <dcterms:modified xsi:type="dcterms:W3CDTF">2016-06-03T13:37:37Z</dcterms:modified>
</cp:coreProperties>
</file>